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e.wozniak\Desktop\sanitacja konkurs\zrobione już dokumenty pod konkurs sanitacja\"/>
    </mc:Choice>
  </mc:AlternateContent>
  <bookViews>
    <workbookView xWindow="0" yWindow="0" windowWidth="23040" windowHeight="10332" tabRatio="739"/>
  </bookViews>
  <sheets>
    <sheet name="GŁÓWNA" sheetId="1" r:id="rId1"/>
    <sheet name="ZAŁOŻENIA" sheetId="2" r:id="rId2"/>
    <sheet name="NAKŁADY" sheetId="3" r:id="rId3"/>
    <sheet name="PRZEPŁYWY" sheetId="4" r:id="rId4"/>
    <sheet name="EFEKTYWNOŚĆ" sheetId="5" r:id="rId5"/>
    <sheet name="TRWAŁOŚĆ" sheetId="6" r:id="rId6"/>
    <sheet name="ANALIZA EKONOMICZNA" sheetId="9" r:id="rId7"/>
    <sheet name="POMOC PUBLICZNA" sheetId="8" r:id="rId8"/>
  </sheets>
  <definedNames>
    <definedName name="_xlnm.Print_Area" localSheetId="0">GŁÓWNA!$A$2:$H$22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7" i="6" l="1"/>
  <c r="F37" i="6" s="1"/>
  <c r="G37" i="6" s="1"/>
  <c r="H37" i="6" s="1"/>
  <c r="I37" i="6" s="1"/>
  <c r="J37" i="6" s="1"/>
  <c r="K37" i="6" s="1"/>
  <c r="L37" i="6" s="1"/>
  <c r="M37" i="6" s="1"/>
  <c r="N37" i="6" s="1"/>
  <c r="O37" i="6" s="1"/>
  <c r="P37" i="6" s="1"/>
  <c r="Q37" i="6" s="1"/>
  <c r="R37" i="6" s="1"/>
  <c r="S37" i="6" s="1"/>
  <c r="T37" i="6" s="1"/>
  <c r="U37" i="6" s="1"/>
  <c r="V37" i="6" s="1"/>
  <c r="W37" i="6" s="1"/>
  <c r="X37" i="6" s="1"/>
  <c r="Y37" i="6" s="1"/>
  <c r="Z37" i="6" s="1"/>
  <c r="AA37" i="6" s="1"/>
  <c r="AB37" i="6" s="1"/>
  <c r="E34" i="6"/>
  <c r="F34" i="6" s="1"/>
  <c r="G34" i="6" s="1"/>
  <c r="H34" i="6" s="1"/>
  <c r="I34" i="6" s="1"/>
  <c r="J34" i="6" s="1"/>
  <c r="K34" i="6" s="1"/>
  <c r="L34" i="6" s="1"/>
  <c r="M34" i="6" s="1"/>
  <c r="N34" i="6" s="1"/>
  <c r="O34" i="6" s="1"/>
  <c r="P34" i="6" s="1"/>
  <c r="Q34" i="6" s="1"/>
  <c r="R34" i="6" s="1"/>
  <c r="S34" i="6" s="1"/>
  <c r="T34" i="6" s="1"/>
  <c r="U34" i="6" s="1"/>
  <c r="V34" i="6" s="1"/>
  <c r="W34" i="6" s="1"/>
  <c r="X34" i="6" s="1"/>
  <c r="Y34" i="6" s="1"/>
  <c r="Z34" i="6" s="1"/>
  <c r="AA34" i="6" s="1"/>
  <c r="AB34" i="6" s="1"/>
  <c r="E35" i="6"/>
  <c r="F35" i="6" s="1"/>
  <c r="G35" i="6" s="1"/>
  <c r="H35" i="6" s="1"/>
  <c r="I35" i="6" s="1"/>
  <c r="J35" i="6" s="1"/>
  <c r="K35" i="6" s="1"/>
  <c r="L35" i="6" s="1"/>
  <c r="M35" i="6" s="1"/>
  <c r="N35" i="6" s="1"/>
  <c r="O35" i="6" s="1"/>
  <c r="P35" i="6" s="1"/>
  <c r="Q35" i="6" s="1"/>
  <c r="R35" i="6" s="1"/>
  <c r="S35" i="6" s="1"/>
  <c r="T35" i="6" s="1"/>
  <c r="U35" i="6" s="1"/>
  <c r="V35" i="6" s="1"/>
  <c r="W35" i="6" s="1"/>
  <c r="X35" i="6" s="1"/>
  <c r="Y35" i="6" s="1"/>
  <c r="Z35" i="6" s="1"/>
  <c r="AA35" i="6" s="1"/>
  <c r="AB35" i="6" s="1"/>
  <c r="E33" i="6"/>
  <c r="F33" i="6" s="1"/>
  <c r="G33" i="6" s="1"/>
  <c r="H33" i="6" s="1"/>
  <c r="I33" i="6" s="1"/>
  <c r="J33" i="6" s="1"/>
  <c r="K33" i="6" s="1"/>
  <c r="L33" i="6" s="1"/>
  <c r="M33" i="6" s="1"/>
  <c r="N33" i="6" s="1"/>
  <c r="O33" i="6" s="1"/>
  <c r="P33" i="6" s="1"/>
  <c r="Q33" i="6" s="1"/>
  <c r="R33" i="6" s="1"/>
  <c r="S33" i="6" s="1"/>
  <c r="T33" i="6" s="1"/>
  <c r="U33" i="6" s="1"/>
  <c r="V33" i="6" s="1"/>
  <c r="W33" i="6" s="1"/>
  <c r="X33" i="6" s="1"/>
  <c r="Y33" i="6" s="1"/>
  <c r="Z33" i="6" s="1"/>
  <c r="AA33" i="6" s="1"/>
  <c r="AB33" i="6" s="1"/>
  <c r="E31" i="6"/>
  <c r="F31" i="6" s="1"/>
  <c r="G31" i="6" s="1"/>
  <c r="H31" i="6" s="1"/>
  <c r="I31" i="6" s="1"/>
  <c r="J31" i="6" s="1"/>
  <c r="K31" i="6" s="1"/>
  <c r="L31" i="6" s="1"/>
  <c r="M31" i="6" s="1"/>
  <c r="N31" i="6" s="1"/>
  <c r="O31" i="6" s="1"/>
  <c r="P31" i="6" s="1"/>
  <c r="Q31" i="6" s="1"/>
  <c r="R31" i="6" s="1"/>
  <c r="S31" i="6" s="1"/>
  <c r="T31" i="6" s="1"/>
  <c r="U31" i="6" s="1"/>
  <c r="V31" i="6" s="1"/>
  <c r="W31" i="6" s="1"/>
  <c r="X31" i="6" s="1"/>
  <c r="Y31" i="6" s="1"/>
  <c r="Z31" i="6" s="1"/>
  <c r="AA31" i="6" s="1"/>
  <c r="AB31" i="6" s="1"/>
  <c r="C38" i="6" l="1"/>
  <c r="B38" i="6"/>
  <c r="AB36" i="6"/>
  <c r="AA36" i="6"/>
  <c r="Z36" i="6"/>
  <c r="Y36" i="6"/>
  <c r="X36" i="6"/>
  <c r="W36" i="6"/>
  <c r="V36" i="6"/>
  <c r="U36" i="6"/>
  <c r="T36" i="6"/>
  <c r="S36" i="6"/>
  <c r="R36" i="6"/>
  <c r="Q36" i="6"/>
  <c r="P36" i="6"/>
  <c r="O36" i="6"/>
  <c r="N36" i="6"/>
  <c r="M36" i="6"/>
  <c r="L36" i="6"/>
  <c r="K36" i="6"/>
  <c r="J36" i="6"/>
  <c r="I36" i="6"/>
  <c r="H36" i="6"/>
  <c r="G36" i="6"/>
  <c r="F36" i="6"/>
  <c r="E36" i="6"/>
  <c r="D36" i="6"/>
  <c r="D38" i="6" s="1"/>
  <c r="E32" i="6" s="1"/>
  <c r="E30" i="6"/>
  <c r="D30" i="6"/>
  <c r="C30" i="6" s="1"/>
  <c r="B30" i="6" s="1"/>
  <c r="F30" i="6" l="1"/>
  <c r="G30" i="6" s="1"/>
  <c r="H30" i="6" s="1"/>
  <c r="I30" i="6" s="1"/>
  <c r="J30" i="6" s="1"/>
  <c r="K30" i="6" s="1"/>
  <c r="L30" i="6" s="1"/>
  <c r="M30" i="6" s="1"/>
  <c r="N30" i="6" s="1"/>
  <c r="O30" i="6" s="1"/>
  <c r="P30" i="6" s="1"/>
  <c r="Q30" i="6" s="1"/>
  <c r="R30" i="6" s="1"/>
  <c r="S30" i="6" s="1"/>
  <c r="T30" i="6" s="1"/>
  <c r="U30" i="6" s="1"/>
  <c r="V30" i="6" s="1"/>
  <c r="W30" i="6" s="1"/>
  <c r="X30" i="6" s="1"/>
  <c r="Y30" i="6" s="1"/>
  <c r="Z30" i="6" s="1"/>
  <c r="AA30" i="6" s="1"/>
  <c r="AB30" i="6" s="1"/>
  <c r="E38" i="6" l="1"/>
  <c r="F32" i="6" s="1"/>
  <c r="F38" i="6" l="1"/>
  <c r="G32" i="6" s="1"/>
  <c r="G38" i="6" l="1"/>
  <c r="H32" i="6" s="1"/>
  <c r="H38" i="6" l="1"/>
  <c r="I32" i="6" s="1"/>
  <c r="I38" i="6" l="1"/>
  <c r="J32" i="6" s="1"/>
  <c r="J38" i="6" l="1"/>
  <c r="K32" i="6" s="1"/>
  <c r="K38" i="6" l="1"/>
  <c r="L32" i="6" s="1"/>
  <c r="L38" i="6" l="1"/>
  <c r="M32" i="6" s="1"/>
  <c r="M38" i="6" l="1"/>
  <c r="N32" i="6" s="1"/>
  <c r="N38" i="6" l="1"/>
  <c r="O32" i="6" s="1"/>
  <c r="O38" i="6" l="1"/>
  <c r="P32" i="6" s="1"/>
  <c r="P38" i="6" l="1"/>
  <c r="Q32" i="6" s="1"/>
  <c r="Q38" i="6" l="1"/>
  <c r="R32" i="6" s="1"/>
  <c r="R38" i="6" l="1"/>
  <c r="S32" i="6" s="1"/>
  <c r="S38" i="6" l="1"/>
  <c r="T32" i="6" s="1"/>
  <c r="T38" i="6" l="1"/>
  <c r="U32" i="6" s="1"/>
  <c r="U38" i="6" l="1"/>
  <c r="V32" i="6" s="1"/>
  <c r="V38" i="6" l="1"/>
  <c r="W32" i="6" s="1"/>
  <c r="W38" i="6" l="1"/>
  <c r="X32" i="6" s="1"/>
  <c r="X38" i="6" l="1"/>
  <c r="Y32" i="6" s="1"/>
  <c r="Y38" i="6" l="1"/>
  <c r="Z32" i="6" s="1"/>
  <c r="Z38" i="6" l="1"/>
  <c r="AA32" i="6" s="1"/>
  <c r="AA38" i="6" l="1"/>
  <c r="AB32" i="6" s="1"/>
  <c r="AB38" i="6" l="1"/>
  <c r="D28" i="4" l="1"/>
  <c r="D8" i="4"/>
  <c r="B7" i="5"/>
  <c r="B6" i="5"/>
  <c r="B17" i="5" s="1"/>
  <c r="C14" i="6" l="1"/>
  <c r="D14" i="6"/>
  <c r="E14" i="6"/>
  <c r="F14" i="6"/>
  <c r="G14" i="6"/>
  <c r="H14" i="6"/>
  <c r="B14" i="6" l="1"/>
  <c r="D13" i="6"/>
  <c r="E13" i="6"/>
  <c r="F13" i="6"/>
  <c r="G13" i="6"/>
  <c r="H13" i="6"/>
  <c r="C13" i="6"/>
  <c r="B13" i="6"/>
  <c r="B6" i="6" l="1"/>
  <c r="B6" i="9" s="1"/>
  <c r="Z17" i="9" l="1"/>
  <c r="Y17" i="9"/>
  <c r="X17" i="9"/>
  <c r="W17" i="9"/>
  <c r="V17" i="9"/>
  <c r="U17" i="9"/>
  <c r="T17" i="9"/>
  <c r="S17" i="9"/>
  <c r="R17" i="9"/>
  <c r="Q17" i="9"/>
  <c r="P17" i="9"/>
  <c r="O17" i="9"/>
  <c r="N17" i="9"/>
  <c r="M17" i="9"/>
  <c r="L17" i="9"/>
  <c r="K17" i="9"/>
  <c r="J17" i="9"/>
  <c r="I17" i="9"/>
  <c r="H17" i="9"/>
  <c r="G17" i="9"/>
  <c r="F17" i="9"/>
  <c r="E17" i="9"/>
  <c r="D17" i="9"/>
  <c r="C17" i="9"/>
  <c r="B17" i="9"/>
  <c r="B19" i="9"/>
  <c r="E6" i="6"/>
  <c r="F6" i="6" s="1"/>
  <c r="G6" i="6" s="1"/>
  <c r="H6" i="6" s="1"/>
  <c r="I6" i="6" s="1"/>
  <c r="J6" i="6" s="1"/>
  <c r="K6" i="6" s="1"/>
  <c r="L6" i="6" s="1"/>
  <c r="M6" i="6" s="1"/>
  <c r="N6" i="6" s="1"/>
  <c r="O6" i="6" s="1"/>
  <c r="P6" i="6" s="1"/>
  <c r="Q6" i="6" s="1"/>
  <c r="R6" i="6" s="1"/>
  <c r="S6" i="6" s="1"/>
  <c r="T6" i="6" s="1"/>
  <c r="U6" i="6" s="1"/>
  <c r="V6" i="6" s="1"/>
  <c r="W6" i="6" s="1"/>
  <c r="X6" i="6" s="1"/>
  <c r="Y6" i="6" s="1"/>
  <c r="Z6" i="6" s="1"/>
  <c r="C6" i="6"/>
  <c r="D6" i="6" s="1"/>
  <c r="B9" i="5"/>
  <c r="E51" i="4"/>
  <c r="F51" i="4" s="1"/>
  <c r="G51" i="4" s="1"/>
  <c r="H51" i="4" s="1"/>
  <c r="I51" i="4" s="1"/>
  <c r="J51" i="4" s="1"/>
  <c r="K51" i="4" s="1"/>
  <c r="L51" i="4" s="1"/>
  <c r="M51" i="4" s="1"/>
  <c r="N51" i="4" s="1"/>
  <c r="O51" i="4" s="1"/>
  <c r="P51" i="4" s="1"/>
  <c r="Q51" i="4" s="1"/>
  <c r="R51" i="4" s="1"/>
  <c r="S51" i="4" s="1"/>
  <c r="T51" i="4" s="1"/>
  <c r="U51" i="4" s="1"/>
  <c r="V51" i="4" s="1"/>
  <c r="W51" i="4" s="1"/>
  <c r="X51" i="4" s="1"/>
  <c r="Y51" i="4" s="1"/>
  <c r="Z51" i="4" s="1"/>
  <c r="AA51" i="4" s="1"/>
  <c r="AB51" i="4" s="1"/>
  <c r="D41" i="4"/>
  <c r="AB40" i="4"/>
  <c r="AA40" i="4"/>
  <c r="Z40" i="4"/>
  <c r="Y40" i="4"/>
  <c r="X40" i="4"/>
  <c r="W40" i="4"/>
  <c r="V40" i="4"/>
  <c r="U40" i="4"/>
  <c r="T40" i="4"/>
  <c r="S40" i="4"/>
  <c r="R40" i="4"/>
  <c r="Q40" i="4"/>
  <c r="P40" i="4"/>
  <c r="O40" i="4"/>
  <c r="N40" i="4"/>
  <c r="M40" i="4"/>
  <c r="L40" i="4"/>
  <c r="K40" i="4"/>
  <c r="J40" i="4"/>
  <c r="I40" i="4"/>
  <c r="H40" i="4"/>
  <c r="G40" i="4"/>
  <c r="F40" i="4"/>
  <c r="E40" i="4"/>
  <c r="D40" i="4"/>
  <c r="C40" i="4"/>
  <c r="C41" i="4" s="1"/>
  <c r="B40" i="4"/>
  <c r="B41" i="4" s="1"/>
  <c r="D39" i="4"/>
  <c r="C39" i="4"/>
  <c r="B39" i="4"/>
  <c r="E37" i="4"/>
  <c r="E35" i="4"/>
  <c r="E33" i="4"/>
  <c r="E31" i="4"/>
  <c r="E29" i="4"/>
  <c r="E28" i="4"/>
  <c r="F28" i="4" s="1"/>
  <c r="G28" i="4" s="1"/>
  <c r="H28" i="4" s="1"/>
  <c r="I28" i="4" s="1"/>
  <c r="J28" i="4" s="1"/>
  <c r="K28" i="4" s="1"/>
  <c r="L28" i="4" s="1"/>
  <c r="M28" i="4" s="1"/>
  <c r="N28" i="4" s="1"/>
  <c r="O28" i="4" s="1"/>
  <c r="P28" i="4" s="1"/>
  <c r="Q28" i="4" s="1"/>
  <c r="R28" i="4" s="1"/>
  <c r="S28" i="4" s="1"/>
  <c r="T28" i="4" s="1"/>
  <c r="U28" i="4" s="1"/>
  <c r="V28" i="4" s="1"/>
  <c r="W28" i="4" s="1"/>
  <c r="X28" i="4" s="1"/>
  <c r="Y28" i="4" s="1"/>
  <c r="Z28" i="4" s="1"/>
  <c r="AA28" i="4" s="1"/>
  <c r="AB28" i="4" s="1"/>
  <c r="C28" i="4"/>
  <c r="B28" i="4" s="1"/>
  <c r="AB20" i="4"/>
  <c r="AA20" i="4"/>
  <c r="Z20" i="4"/>
  <c r="Y20" i="4"/>
  <c r="X20" i="4"/>
  <c r="W20" i="4"/>
  <c r="V20" i="4"/>
  <c r="U20" i="4"/>
  <c r="T20" i="4"/>
  <c r="S20" i="4"/>
  <c r="R20" i="4"/>
  <c r="Q20" i="4"/>
  <c r="P20" i="4"/>
  <c r="O20" i="4"/>
  <c r="N20" i="4"/>
  <c r="M20" i="4"/>
  <c r="L20" i="4"/>
  <c r="K20" i="4"/>
  <c r="J20" i="4"/>
  <c r="I20" i="4"/>
  <c r="H20" i="4"/>
  <c r="G20" i="4"/>
  <c r="F20" i="4"/>
  <c r="E20" i="4"/>
  <c r="D20" i="4"/>
  <c r="C20" i="4"/>
  <c r="C21" i="4" s="1"/>
  <c r="B20" i="4"/>
  <c r="D19" i="4"/>
  <c r="C19" i="4"/>
  <c r="B19" i="4"/>
  <c r="E17" i="4"/>
  <c r="E15" i="4"/>
  <c r="E13" i="4"/>
  <c r="E11" i="4"/>
  <c r="E9" i="4"/>
  <c r="C7" i="5" s="1"/>
  <c r="C9" i="5" s="1"/>
  <c r="E8" i="4"/>
  <c r="F8" i="4" s="1"/>
  <c r="B10" i="5" l="1"/>
  <c r="B15" i="5" s="1"/>
  <c r="B16" i="6"/>
  <c r="B18" i="6" s="1"/>
  <c r="B9" i="9" s="1"/>
  <c r="E19" i="4"/>
  <c r="E21" i="4" s="1"/>
  <c r="C10" i="6" s="1"/>
  <c r="C12" i="6" s="1"/>
  <c r="C7" i="9" s="1"/>
  <c r="B21" i="4"/>
  <c r="B12" i="9"/>
  <c r="B18" i="9" s="1"/>
  <c r="B22" i="9" s="1"/>
  <c r="C6" i="9"/>
  <c r="D6" i="9" s="1"/>
  <c r="D19" i="9" s="1"/>
  <c r="B16" i="5"/>
  <c r="B21" i="9"/>
  <c r="C6" i="5"/>
  <c r="C17" i="5" s="1"/>
  <c r="E39" i="4"/>
  <c r="E41" i="4" s="1"/>
  <c r="F29" i="4"/>
  <c r="F17" i="4"/>
  <c r="F15" i="4"/>
  <c r="F13" i="4"/>
  <c r="F11" i="4"/>
  <c r="F9" i="4"/>
  <c r="D7" i="5" s="1"/>
  <c r="D9" i="5" s="1"/>
  <c r="F31" i="4"/>
  <c r="G31" i="4" s="1"/>
  <c r="H31" i="4" s="1"/>
  <c r="I31" i="4" s="1"/>
  <c r="J31" i="4" s="1"/>
  <c r="K31" i="4" s="1"/>
  <c r="L31" i="4" s="1"/>
  <c r="M31" i="4" s="1"/>
  <c r="N31" i="4" s="1"/>
  <c r="O31" i="4" s="1"/>
  <c r="P31" i="4" s="1"/>
  <c r="Q31" i="4" s="1"/>
  <c r="R31" i="4" s="1"/>
  <c r="S31" i="4" s="1"/>
  <c r="T31" i="4" s="1"/>
  <c r="U31" i="4" s="1"/>
  <c r="V31" i="4" s="1"/>
  <c r="W31" i="4" s="1"/>
  <c r="X31" i="4" s="1"/>
  <c r="Y31" i="4" s="1"/>
  <c r="Z31" i="4" s="1"/>
  <c r="AA31" i="4" s="1"/>
  <c r="AB31" i="4" s="1"/>
  <c r="G8" i="4"/>
  <c r="H8" i="4" s="1"/>
  <c r="I8" i="4" s="1"/>
  <c r="J8" i="4" s="1"/>
  <c r="K8" i="4" s="1"/>
  <c r="L8" i="4" s="1"/>
  <c r="M8" i="4" s="1"/>
  <c r="N8" i="4" s="1"/>
  <c r="O8" i="4" s="1"/>
  <c r="P8" i="4" s="1"/>
  <c r="Q8" i="4" s="1"/>
  <c r="R8" i="4" s="1"/>
  <c r="S8" i="4" s="1"/>
  <c r="T8" i="4" s="1"/>
  <c r="U8" i="4" s="1"/>
  <c r="V8" i="4" s="1"/>
  <c r="W8" i="4" s="1"/>
  <c r="X8" i="4" s="1"/>
  <c r="Y8" i="4" s="1"/>
  <c r="Z8" i="4" s="1"/>
  <c r="AA8" i="4" s="1"/>
  <c r="AB8" i="4" s="1"/>
  <c r="F33" i="4"/>
  <c r="G33" i="4" s="1"/>
  <c r="H33" i="4" s="1"/>
  <c r="I33" i="4" s="1"/>
  <c r="J33" i="4" s="1"/>
  <c r="K33" i="4" s="1"/>
  <c r="L33" i="4" s="1"/>
  <c r="M33" i="4" s="1"/>
  <c r="N33" i="4" s="1"/>
  <c r="O33" i="4" s="1"/>
  <c r="P33" i="4" s="1"/>
  <c r="Q33" i="4" s="1"/>
  <c r="R33" i="4" s="1"/>
  <c r="S33" i="4" s="1"/>
  <c r="T33" i="4" s="1"/>
  <c r="U33" i="4" s="1"/>
  <c r="V33" i="4" s="1"/>
  <c r="W33" i="4" s="1"/>
  <c r="X33" i="4" s="1"/>
  <c r="Y33" i="4" s="1"/>
  <c r="Z33" i="4" s="1"/>
  <c r="AA33" i="4" s="1"/>
  <c r="AB33" i="4" s="1"/>
  <c r="D21" i="4"/>
  <c r="B10" i="6" s="1"/>
  <c r="B12" i="6" s="1"/>
  <c r="B7" i="9" s="1"/>
  <c r="B20" i="9" s="1"/>
  <c r="F35" i="4"/>
  <c r="G35" i="4" s="1"/>
  <c r="H35" i="4" s="1"/>
  <c r="I35" i="4" s="1"/>
  <c r="J35" i="4" s="1"/>
  <c r="K35" i="4" s="1"/>
  <c r="L35" i="4" s="1"/>
  <c r="M35" i="4" s="1"/>
  <c r="N35" i="4" s="1"/>
  <c r="O35" i="4" s="1"/>
  <c r="P35" i="4" s="1"/>
  <c r="Q35" i="4" s="1"/>
  <c r="R35" i="4" s="1"/>
  <c r="S35" i="4" s="1"/>
  <c r="T35" i="4" s="1"/>
  <c r="U35" i="4" s="1"/>
  <c r="V35" i="4" s="1"/>
  <c r="W35" i="4" s="1"/>
  <c r="X35" i="4" s="1"/>
  <c r="Y35" i="4" s="1"/>
  <c r="Z35" i="4" s="1"/>
  <c r="AA35" i="4" s="1"/>
  <c r="AB35" i="4" s="1"/>
  <c r="F37" i="4"/>
  <c r="G37" i="4" s="1"/>
  <c r="H37" i="4" s="1"/>
  <c r="I37" i="4" s="1"/>
  <c r="J37" i="4" s="1"/>
  <c r="K37" i="4" s="1"/>
  <c r="L37" i="4" s="1"/>
  <c r="M37" i="4" s="1"/>
  <c r="N37" i="4" s="1"/>
  <c r="O37" i="4" s="1"/>
  <c r="P37" i="4" s="1"/>
  <c r="Q37" i="4" s="1"/>
  <c r="R37" i="4" s="1"/>
  <c r="S37" i="4" s="1"/>
  <c r="T37" i="4" s="1"/>
  <c r="U37" i="4" s="1"/>
  <c r="V37" i="4" s="1"/>
  <c r="W37" i="4" s="1"/>
  <c r="X37" i="4" s="1"/>
  <c r="Y37" i="4" s="1"/>
  <c r="Z37" i="4" s="1"/>
  <c r="AA37" i="4" s="1"/>
  <c r="AB37" i="4" s="1"/>
  <c r="C8" i="4"/>
  <c r="B8" i="4" s="1"/>
  <c r="H47" i="3"/>
  <c r="I46" i="3"/>
  <c r="H46" i="3"/>
  <c r="G46" i="3"/>
  <c r="F46" i="3"/>
  <c r="E46" i="3"/>
  <c r="D46" i="3"/>
  <c r="C46" i="3"/>
  <c r="J45" i="3"/>
  <c r="J44" i="3"/>
  <c r="J43" i="3"/>
  <c r="J42" i="3"/>
  <c r="I41" i="3"/>
  <c r="H41" i="3"/>
  <c r="G41" i="3"/>
  <c r="F41" i="3"/>
  <c r="E41" i="3"/>
  <c r="D41" i="3"/>
  <c r="C41" i="3"/>
  <c r="I40" i="3"/>
  <c r="H40" i="3"/>
  <c r="G40" i="3"/>
  <c r="F40" i="3"/>
  <c r="F47" i="3" s="1"/>
  <c r="E40" i="3"/>
  <c r="E47" i="3" s="1"/>
  <c r="D40" i="3"/>
  <c r="D47" i="3" s="1"/>
  <c r="C40" i="3"/>
  <c r="C47" i="3" s="1"/>
  <c r="J39" i="3"/>
  <c r="J38" i="3"/>
  <c r="J37" i="3"/>
  <c r="J36" i="3"/>
  <c r="F34" i="3"/>
  <c r="I33" i="3"/>
  <c r="H33" i="3"/>
  <c r="G33" i="3"/>
  <c r="F33" i="3"/>
  <c r="E33" i="3"/>
  <c r="D33" i="3"/>
  <c r="C33" i="3"/>
  <c r="J32" i="3"/>
  <c r="J31" i="3"/>
  <c r="J30" i="3"/>
  <c r="J29" i="3"/>
  <c r="I28" i="3"/>
  <c r="H28" i="3"/>
  <c r="G28" i="3"/>
  <c r="F28" i="3"/>
  <c r="E28" i="3"/>
  <c r="D28" i="3"/>
  <c r="C28" i="3"/>
  <c r="I27" i="3"/>
  <c r="I34" i="3" s="1"/>
  <c r="H27" i="3"/>
  <c r="G27" i="3"/>
  <c r="F27" i="3"/>
  <c r="E27" i="3"/>
  <c r="D27" i="3"/>
  <c r="D34" i="3" s="1"/>
  <c r="C27" i="3"/>
  <c r="C34" i="3" s="1"/>
  <c r="J26" i="3"/>
  <c r="J25" i="3"/>
  <c r="J24" i="3"/>
  <c r="J23" i="3"/>
  <c r="C10" i="5" l="1"/>
  <c r="C15" i="5" s="1"/>
  <c r="C16" i="5" s="1"/>
  <c r="C16" i="6"/>
  <c r="C18" i="6" s="1"/>
  <c r="E34" i="3"/>
  <c r="G47" i="3"/>
  <c r="B19" i="6"/>
  <c r="G34" i="3"/>
  <c r="I47" i="3"/>
  <c r="H34" i="3"/>
  <c r="C19" i="9"/>
  <c r="G15" i="4"/>
  <c r="H15" i="4" s="1"/>
  <c r="I15" i="4" s="1"/>
  <c r="J15" i="4" s="1"/>
  <c r="K15" i="4" s="1"/>
  <c r="L15" i="4" s="1"/>
  <c r="M15" i="4" s="1"/>
  <c r="N15" i="4" s="1"/>
  <c r="O15" i="4" s="1"/>
  <c r="P15" i="4" s="1"/>
  <c r="Q15" i="4" s="1"/>
  <c r="R15" i="4" s="1"/>
  <c r="S15" i="4" s="1"/>
  <c r="T15" i="4" s="1"/>
  <c r="U15" i="4" s="1"/>
  <c r="V15" i="4" s="1"/>
  <c r="W15" i="4" s="1"/>
  <c r="X15" i="4" s="1"/>
  <c r="Y15" i="4" s="1"/>
  <c r="Z15" i="4" s="1"/>
  <c r="AA15" i="4" s="1"/>
  <c r="AB15" i="4" s="1"/>
  <c r="G17" i="4"/>
  <c r="H17" i="4" s="1"/>
  <c r="I17" i="4" s="1"/>
  <c r="J17" i="4" s="1"/>
  <c r="K17" i="4" s="1"/>
  <c r="L17" i="4" s="1"/>
  <c r="M17" i="4" s="1"/>
  <c r="N17" i="4" s="1"/>
  <c r="O17" i="4" s="1"/>
  <c r="P17" i="4" s="1"/>
  <c r="Q17" i="4" s="1"/>
  <c r="R17" i="4" s="1"/>
  <c r="S17" i="4" s="1"/>
  <c r="T17" i="4" s="1"/>
  <c r="U17" i="4" s="1"/>
  <c r="V17" i="4" s="1"/>
  <c r="W17" i="4" s="1"/>
  <c r="X17" i="4" s="1"/>
  <c r="Y17" i="4" s="1"/>
  <c r="Z17" i="4" s="1"/>
  <c r="AA17" i="4" s="1"/>
  <c r="AB17" i="4" s="1"/>
  <c r="B20" i="6"/>
  <c r="B18" i="5"/>
  <c r="E6" i="9"/>
  <c r="E19" i="9" s="1"/>
  <c r="D20" i="9"/>
  <c r="C20" i="9"/>
  <c r="C18" i="5"/>
  <c r="D6" i="5"/>
  <c r="D17" i="5" s="1"/>
  <c r="F19" i="4"/>
  <c r="F21" i="4" s="1"/>
  <c r="D10" i="6" s="1"/>
  <c r="D12" i="6" s="1"/>
  <c r="D7" i="9" s="1"/>
  <c r="G9" i="4"/>
  <c r="E7" i="5" s="1"/>
  <c r="E9" i="5" s="1"/>
  <c r="G11" i="4"/>
  <c r="H11" i="4" s="1"/>
  <c r="I11" i="4" s="1"/>
  <c r="J11" i="4" s="1"/>
  <c r="K11" i="4" s="1"/>
  <c r="L11" i="4" s="1"/>
  <c r="M11" i="4" s="1"/>
  <c r="N11" i="4" s="1"/>
  <c r="O11" i="4" s="1"/>
  <c r="P11" i="4" s="1"/>
  <c r="Q11" i="4" s="1"/>
  <c r="R11" i="4" s="1"/>
  <c r="S11" i="4" s="1"/>
  <c r="T11" i="4" s="1"/>
  <c r="U11" i="4" s="1"/>
  <c r="V11" i="4" s="1"/>
  <c r="W11" i="4" s="1"/>
  <c r="X11" i="4" s="1"/>
  <c r="Y11" i="4" s="1"/>
  <c r="Z11" i="4" s="1"/>
  <c r="AA11" i="4" s="1"/>
  <c r="AB11" i="4" s="1"/>
  <c r="F39" i="4"/>
  <c r="F41" i="4" s="1"/>
  <c r="G29" i="4"/>
  <c r="G13" i="4"/>
  <c r="H13" i="4" s="1"/>
  <c r="I13" i="4" s="1"/>
  <c r="J13" i="4" s="1"/>
  <c r="K13" i="4" s="1"/>
  <c r="L13" i="4" s="1"/>
  <c r="M13" i="4" s="1"/>
  <c r="N13" i="4" s="1"/>
  <c r="O13" i="4" s="1"/>
  <c r="P13" i="4" s="1"/>
  <c r="Q13" i="4" s="1"/>
  <c r="R13" i="4" s="1"/>
  <c r="S13" i="4" s="1"/>
  <c r="T13" i="4" s="1"/>
  <c r="U13" i="4" s="1"/>
  <c r="V13" i="4" s="1"/>
  <c r="W13" i="4" s="1"/>
  <c r="X13" i="4" s="1"/>
  <c r="Y13" i="4" s="1"/>
  <c r="Z13" i="4" s="1"/>
  <c r="AA13" i="4" s="1"/>
  <c r="AB13" i="4" s="1"/>
  <c r="K44" i="3"/>
  <c r="K42" i="3"/>
  <c r="K46" i="3" s="1"/>
  <c r="K43" i="3"/>
  <c r="J27" i="3"/>
  <c r="K25" i="3" s="1"/>
  <c r="J33" i="3"/>
  <c r="K31" i="3" s="1"/>
  <c r="J40" i="3"/>
  <c r="J47" i="3" s="1"/>
  <c r="J46" i="3"/>
  <c r="K45" i="3" s="1"/>
  <c r="D40" i="8"/>
  <c r="D54" i="8" s="1"/>
  <c r="C54" i="8" s="1"/>
  <c r="E95" i="8"/>
  <c r="E94" i="8"/>
  <c r="C88" i="8"/>
  <c r="C79" i="8"/>
  <c r="C78" i="8"/>
  <c r="D43" i="8"/>
  <c r="C43" i="8"/>
  <c r="G43" i="8" s="1"/>
  <c r="D42" i="8"/>
  <c r="C42" i="8"/>
  <c r="G42" i="8" s="1"/>
  <c r="G41" i="8"/>
  <c r="F41" i="8"/>
  <c r="E41" i="8"/>
  <c r="D41" i="8"/>
  <c r="C41" i="8"/>
  <c r="J7" i="8"/>
  <c r="J8" i="8"/>
  <c r="J9" i="8"/>
  <c r="J10" i="8"/>
  <c r="J11" i="8"/>
  <c r="C12" i="8"/>
  <c r="D12" i="8"/>
  <c r="E12" i="8"/>
  <c r="F12" i="8"/>
  <c r="G12" i="8"/>
  <c r="H12" i="8"/>
  <c r="I12" i="8"/>
  <c r="J14" i="8"/>
  <c r="J15" i="8"/>
  <c r="J16" i="8"/>
  <c r="J17" i="8"/>
  <c r="C18" i="8"/>
  <c r="D18" i="8"/>
  <c r="E18" i="8"/>
  <c r="F18" i="8"/>
  <c r="G18" i="8"/>
  <c r="H18" i="8"/>
  <c r="I18" i="8"/>
  <c r="J23" i="8"/>
  <c r="J24" i="8"/>
  <c r="J25" i="8"/>
  <c r="J26" i="8"/>
  <c r="J27" i="8"/>
  <c r="C28" i="8"/>
  <c r="D28" i="8"/>
  <c r="E28" i="8"/>
  <c r="F28" i="8"/>
  <c r="G28" i="8"/>
  <c r="H28" i="8"/>
  <c r="I28" i="8"/>
  <c r="J30" i="8"/>
  <c r="J31" i="8"/>
  <c r="J32" i="8"/>
  <c r="J33" i="8"/>
  <c r="C34" i="8"/>
  <c r="D34" i="8"/>
  <c r="E34" i="8"/>
  <c r="F34" i="8"/>
  <c r="G34" i="8"/>
  <c r="H34" i="8"/>
  <c r="I34" i="8"/>
  <c r="D13" i="3"/>
  <c r="E13" i="3"/>
  <c r="F13" i="3"/>
  <c r="G13" i="3"/>
  <c r="H13" i="3"/>
  <c r="I13" i="3"/>
  <c r="C13" i="3"/>
  <c r="I18" i="3"/>
  <c r="H18" i="3"/>
  <c r="G18" i="3"/>
  <c r="F18" i="3"/>
  <c r="E18" i="3"/>
  <c r="D18" i="3"/>
  <c r="C18" i="3"/>
  <c r="J17" i="3"/>
  <c r="J16" i="3"/>
  <c r="J15" i="3"/>
  <c r="J14" i="3"/>
  <c r="I12" i="3"/>
  <c r="H12" i="3"/>
  <c r="G12" i="3"/>
  <c r="F12" i="3"/>
  <c r="E12" i="3"/>
  <c r="D12" i="3"/>
  <c r="C12" i="3"/>
  <c r="J11" i="3"/>
  <c r="J10" i="3"/>
  <c r="J9" i="3"/>
  <c r="J8" i="3"/>
  <c r="J7" i="3"/>
  <c r="J18" i="8" l="1"/>
  <c r="K16" i="8" s="1"/>
  <c r="D12" i="9"/>
  <c r="D18" i="9" s="1"/>
  <c r="D22" i="9" s="1"/>
  <c r="K23" i="3"/>
  <c r="K27" i="3" s="1"/>
  <c r="F6" i="9"/>
  <c r="C19" i="6"/>
  <c r="C9" i="9"/>
  <c r="C12" i="9" s="1"/>
  <c r="C18" i="9" s="1"/>
  <c r="C22" i="9" s="1"/>
  <c r="K26" i="3"/>
  <c r="D10" i="5"/>
  <c r="D15" i="5" s="1"/>
  <c r="D16" i="5" s="1"/>
  <c r="D18" i="5" s="1"/>
  <c r="D16" i="6"/>
  <c r="D18" i="6" s="1"/>
  <c r="D9" i="9" s="1"/>
  <c r="D21" i="9" s="1"/>
  <c r="G6" i="9"/>
  <c r="F19" i="9"/>
  <c r="E6" i="5"/>
  <c r="E17" i="5" s="1"/>
  <c r="G19" i="4"/>
  <c r="G21" i="4" s="1"/>
  <c r="E10" i="6" s="1"/>
  <c r="E12" i="6" s="1"/>
  <c r="E7" i="9" s="1"/>
  <c r="E20" i="9" s="1"/>
  <c r="H9" i="4"/>
  <c r="F7" i="5" s="1"/>
  <c r="F9" i="5" s="1"/>
  <c r="G39" i="4"/>
  <c r="G41" i="4" s="1"/>
  <c r="H29" i="4"/>
  <c r="C68" i="8"/>
  <c r="K37" i="3"/>
  <c r="K39" i="3"/>
  <c r="K29" i="3"/>
  <c r="K33" i="3" s="1"/>
  <c r="J34" i="3"/>
  <c r="K36" i="3"/>
  <c r="K40" i="3" s="1"/>
  <c r="K32" i="3"/>
  <c r="K30" i="3"/>
  <c r="K24" i="3"/>
  <c r="K38" i="3"/>
  <c r="E36" i="8"/>
  <c r="D36" i="8"/>
  <c r="I36" i="8"/>
  <c r="H36" i="8"/>
  <c r="G36" i="8"/>
  <c r="C36" i="8"/>
  <c r="F36" i="8"/>
  <c r="D48" i="8"/>
  <c r="J34" i="8"/>
  <c r="K30" i="8" s="1"/>
  <c r="J12" i="3"/>
  <c r="K9" i="3" s="1"/>
  <c r="K7" i="3"/>
  <c r="K12" i="3" s="1"/>
  <c r="J28" i="8"/>
  <c r="J12" i="8"/>
  <c r="K11" i="8" s="1"/>
  <c r="C83" i="8"/>
  <c r="C40" i="8"/>
  <c r="G44" i="8"/>
  <c r="E42" i="8"/>
  <c r="E44" i="8" s="1"/>
  <c r="E45" i="8" s="1"/>
  <c r="D93" i="8"/>
  <c r="C93" i="8" s="1"/>
  <c r="F42" i="8"/>
  <c r="F44" i="8" s="1"/>
  <c r="E43" i="8"/>
  <c r="F43" i="8"/>
  <c r="K17" i="8"/>
  <c r="K15" i="8"/>
  <c r="K14" i="8"/>
  <c r="K31" i="8"/>
  <c r="K32" i="8"/>
  <c r="K33" i="8"/>
  <c r="K24" i="8"/>
  <c r="J18" i="3"/>
  <c r="K14" i="3" s="1"/>
  <c r="K10" i="3"/>
  <c r="K47" i="3" l="1"/>
  <c r="C20" i="6"/>
  <c r="K34" i="3"/>
  <c r="D19" i="6"/>
  <c r="C21" i="9"/>
  <c r="E10" i="5"/>
  <c r="E15" i="5" s="1"/>
  <c r="E16" i="5" s="1"/>
  <c r="E16" i="6"/>
  <c r="E18" i="6" s="1"/>
  <c r="E9" i="9" s="1"/>
  <c r="E21" i="9" s="1"/>
  <c r="F20" i="9"/>
  <c r="G19" i="9"/>
  <c r="H6" i="9"/>
  <c r="F6" i="5"/>
  <c r="F17" i="5" s="1"/>
  <c r="E18" i="5"/>
  <c r="I29" i="4"/>
  <c r="H39" i="4"/>
  <c r="H41" i="4" s="1"/>
  <c r="H19" i="4"/>
  <c r="H21" i="4" s="1"/>
  <c r="F10" i="6" s="1"/>
  <c r="F12" i="6" s="1"/>
  <c r="F7" i="9" s="1"/>
  <c r="I9" i="4"/>
  <c r="G7" i="5" s="1"/>
  <c r="G9" i="5" s="1"/>
  <c r="K10" i="8"/>
  <c r="J36" i="8"/>
  <c r="K7" i="8"/>
  <c r="K12" i="8" s="1"/>
  <c r="K8" i="8"/>
  <c r="K9" i="8"/>
  <c r="K8" i="3"/>
  <c r="K11" i="3"/>
  <c r="C48" i="8"/>
  <c r="D60" i="8"/>
  <c r="C60" i="8" s="1"/>
  <c r="K17" i="3"/>
  <c r="K26" i="8"/>
  <c r="K25" i="8"/>
  <c r="K23" i="8"/>
  <c r="K28" i="8" s="1"/>
  <c r="K27" i="8"/>
  <c r="K16" i="3"/>
  <c r="K15" i="3"/>
  <c r="E19" i="6" l="1"/>
  <c r="E12" i="9"/>
  <c r="E18" i="9" s="1"/>
  <c r="E22" i="9" s="1"/>
  <c r="D20" i="6"/>
  <c r="E20" i="6" s="1"/>
  <c r="F10" i="5"/>
  <c r="F15" i="5" s="1"/>
  <c r="F16" i="5" s="1"/>
  <c r="F18" i="5" s="1"/>
  <c r="F16" i="6"/>
  <c r="F18" i="6" s="1"/>
  <c r="H19" i="9"/>
  <c r="I6" i="9"/>
  <c r="G6" i="5"/>
  <c r="G17" i="5" s="1"/>
  <c r="J29" i="4"/>
  <c r="I39" i="4"/>
  <c r="I41" i="4" s="1"/>
  <c r="I19" i="4"/>
  <c r="I21" i="4" s="1"/>
  <c r="G10" i="6" s="1"/>
  <c r="G12" i="6" s="1"/>
  <c r="G7" i="9" s="1"/>
  <c r="J9" i="4"/>
  <c r="H7" i="5" s="1"/>
  <c r="H9" i="5" s="1"/>
  <c r="F19" i="6" l="1"/>
  <c r="F9" i="9"/>
  <c r="G20" i="9"/>
  <c r="F20" i="6"/>
  <c r="G10" i="5"/>
  <c r="G15" i="5" s="1"/>
  <c r="G16" i="5" s="1"/>
  <c r="G18" i="5" s="1"/>
  <c r="G16" i="6"/>
  <c r="G18" i="6" s="1"/>
  <c r="I19" i="9"/>
  <c r="J6" i="9"/>
  <c r="H6" i="5"/>
  <c r="H17" i="5" s="1"/>
  <c r="J39" i="4"/>
  <c r="J41" i="4" s="1"/>
  <c r="K29" i="4"/>
  <c r="J19" i="4"/>
  <c r="J21" i="4" s="1"/>
  <c r="H10" i="6" s="1"/>
  <c r="H12" i="6" s="1"/>
  <c r="H7" i="9" s="1"/>
  <c r="K9" i="4"/>
  <c r="I7" i="5" s="1"/>
  <c r="I9" i="5" s="1"/>
  <c r="G19" i="6" l="1"/>
  <c r="G9" i="9"/>
  <c r="F21" i="9"/>
  <c r="F12" i="9"/>
  <c r="F18" i="9" s="1"/>
  <c r="F22" i="9" s="1"/>
  <c r="H20" i="9"/>
  <c r="G20" i="6"/>
  <c r="H10" i="5"/>
  <c r="H15" i="5" s="1"/>
  <c r="H16" i="5" s="1"/>
  <c r="H18" i="5" s="1"/>
  <c r="H16" i="6"/>
  <c r="H18" i="6" s="1"/>
  <c r="K6" i="9"/>
  <c r="J19" i="9"/>
  <c r="I20" i="9"/>
  <c r="I6" i="5"/>
  <c r="I17" i="5" s="1"/>
  <c r="K19" i="4"/>
  <c r="K21" i="4" s="1"/>
  <c r="I10" i="6" s="1"/>
  <c r="I12" i="6" s="1"/>
  <c r="I7" i="9" s="1"/>
  <c r="L9" i="4"/>
  <c r="J7" i="5" s="1"/>
  <c r="J9" i="5" s="1"/>
  <c r="K39" i="4"/>
  <c r="K41" i="4" s="1"/>
  <c r="L29" i="4"/>
  <c r="H19" i="6" l="1"/>
  <c r="H9" i="9"/>
  <c r="G21" i="9"/>
  <c r="G12" i="9"/>
  <c r="G18" i="9" s="1"/>
  <c r="G22" i="9" s="1"/>
  <c r="H20" i="6"/>
  <c r="I20" i="6" s="1"/>
  <c r="I10" i="5"/>
  <c r="I15" i="5" s="1"/>
  <c r="I16" i="5" s="1"/>
  <c r="I18" i="5" s="1"/>
  <c r="I16" i="6"/>
  <c r="I18" i="6" s="1"/>
  <c r="I9" i="9" s="1"/>
  <c r="I21" i="9" s="1"/>
  <c r="I19" i="6"/>
  <c r="L6" i="9"/>
  <c r="K19" i="9"/>
  <c r="J6" i="5"/>
  <c r="J17" i="5" s="1"/>
  <c r="L39" i="4"/>
  <c r="L41" i="4" s="1"/>
  <c r="M29" i="4"/>
  <c r="M9" i="4"/>
  <c r="K7" i="5" s="1"/>
  <c r="K9" i="5" s="1"/>
  <c r="L19" i="4"/>
  <c r="L21" i="4" s="1"/>
  <c r="J10" i="6" s="1"/>
  <c r="J12" i="6" s="1"/>
  <c r="J7" i="9" s="1"/>
  <c r="H21" i="9" l="1"/>
  <c r="H12" i="9"/>
  <c r="H18" i="9" s="1"/>
  <c r="H22" i="9" s="1"/>
  <c r="J20" i="9"/>
  <c r="I12" i="9"/>
  <c r="I18" i="9" s="1"/>
  <c r="I22" i="9" s="1"/>
  <c r="J10" i="5"/>
  <c r="J15" i="5" s="1"/>
  <c r="J16" i="5" s="1"/>
  <c r="J18" i="5" s="1"/>
  <c r="J16" i="6"/>
  <c r="J18" i="6" s="1"/>
  <c r="M6" i="9"/>
  <c r="L19" i="9"/>
  <c r="K6" i="5"/>
  <c r="K17" i="5" s="1"/>
  <c r="N9" i="4"/>
  <c r="L7" i="5" s="1"/>
  <c r="L9" i="5" s="1"/>
  <c r="M19" i="4"/>
  <c r="M21" i="4" s="1"/>
  <c r="K10" i="6" s="1"/>
  <c r="K12" i="6" s="1"/>
  <c r="K7" i="9" s="1"/>
  <c r="M39" i="4"/>
  <c r="M41" i="4" s="1"/>
  <c r="N29" i="4"/>
  <c r="J19" i="6" l="1"/>
  <c r="J9" i="9"/>
  <c r="K20" i="9"/>
  <c r="J20" i="6"/>
  <c r="K10" i="5"/>
  <c r="K15" i="5" s="1"/>
  <c r="K16" i="5" s="1"/>
  <c r="K18" i="5" s="1"/>
  <c r="K16" i="6"/>
  <c r="K18" i="6" s="1"/>
  <c r="K9" i="9" s="1"/>
  <c r="K21" i="9" s="1"/>
  <c r="N6" i="9"/>
  <c r="M19" i="9"/>
  <c r="L6" i="5"/>
  <c r="L17" i="5" s="1"/>
  <c r="N39" i="4"/>
  <c r="N41" i="4" s="1"/>
  <c r="O29" i="4"/>
  <c r="N19" i="4"/>
  <c r="N21" i="4" s="1"/>
  <c r="L10" i="6" s="1"/>
  <c r="L12" i="6" s="1"/>
  <c r="L7" i="9" s="1"/>
  <c r="L20" i="9" s="1"/>
  <c r="O9" i="4"/>
  <c r="M7" i="5" s="1"/>
  <c r="M9" i="5" s="1"/>
  <c r="K12" i="9" l="1"/>
  <c r="K18" i="9" s="1"/>
  <c r="K22" i="9" s="1"/>
  <c r="J21" i="9"/>
  <c r="J12" i="9"/>
  <c r="J18" i="9" s="1"/>
  <c r="J22" i="9" s="1"/>
  <c r="K19" i="6"/>
  <c r="L10" i="5"/>
  <c r="L15" i="5" s="1"/>
  <c r="L16" i="5" s="1"/>
  <c r="L16" i="6"/>
  <c r="L18" i="6" s="1"/>
  <c r="L9" i="9" s="1"/>
  <c r="L21" i="9" s="1"/>
  <c r="K20" i="6"/>
  <c r="O6" i="9"/>
  <c r="N19" i="9"/>
  <c r="L18" i="5"/>
  <c r="M6" i="5"/>
  <c r="M17" i="5" s="1"/>
  <c r="O39" i="4"/>
  <c r="O41" i="4" s="1"/>
  <c r="P29" i="4"/>
  <c r="O19" i="4"/>
  <c r="O21" i="4" s="1"/>
  <c r="M10" i="6" s="1"/>
  <c r="M12" i="6" s="1"/>
  <c r="M7" i="9" s="1"/>
  <c r="M20" i="9" s="1"/>
  <c r="P9" i="4"/>
  <c r="N7" i="5" s="1"/>
  <c r="N9" i="5" s="1"/>
  <c r="L12" i="9" l="1"/>
  <c r="L18" i="9" s="1"/>
  <c r="L22" i="9" s="1"/>
  <c r="L19" i="6"/>
  <c r="L20" i="6"/>
  <c r="M10" i="5"/>
  <c r="M15" i="5" s="1"/>
  <c r="M16" i="5" s="1"/>
  <c r="M18" i="5" s="1"/>
  <c r="M16" i="6"/>
  <c r="M18" i="6" s="1"/>
  <c r="O19" i="9"/>
  <c r="P6" i="9"/>
  <c r="N6" i="5"/>
  <c r="N17" i="5" s="1"/>
  <c r="Q29" i="4"/>
  <c r="P39" i="4"/>
  <c r="P41" i="4" s="1"/>
  <c r="P19" i="4"/>
  <c r="P21" i="4" s="1"/>
  <c r="N10" i="6" s="1"/>
  <c r="N12" i="6" s="1"/>
  <c r="N7" i="9" s="1"/>
  <c r="Q9" i="4"/>
  <c r="O7" i="5" s="1"/>
  <c r="O9" i="5" s="1"/>
  <c r="M19" i="6" l="1"/>
  <c r="M9" i="9"/>
  <c r="N20" i="9"/>
  <c r="M20" i="6"/>
  <c r="N10" i="5"/>
  <c r="N15" i="5" s="1"/>
  <c r="N16" i="5" s="1"/>
  <c r="N18" i="5" s="1"/>
  <c r="N16" i="6"/>
  <c r="N18" i="6" s="1"/>
  <c r="P19" i="9"/>
  <c r="Q6" i="9"/>
  <c r="O20" i="9"/>
  <c r="O6" i="5"/>
  <c r="O17" i="5" s="1"/>
  <c r="R29" i="4"/>
  <c r="Q39" i="4"/>
  <c r="Q41" i="4" s="1"/>
  <c r="Q19" i="4"/>
  <c r="Q21" i="4" s="1"/>
  <c r="O10" i="6" s="1"/>
  <c r="O12" i="6" s="1"/>
  <c r="O7" i="9" s="1"/>
  <c r="R9" i="4"/>
  <c r="P7" i="5" s="1"/>
  <c r="P9" i="5" s="1"/>
  <c r="M21" i="9" l="1"/>
  <c r="M12" i="9"/>
  <c r="M18" i="9" s="1"/>
  <c r="M22" i="9" s="1"/>
  <c r="N19" i="6"/>
  <c r="N9" i="9"/>
  <c r="N20" i="6"/>
  <c r="O10" i="5"/>
  <c r="O15" i="5" s="1"/>
  <c r="O16" i="5" s="1"/>
  <c r="O18" i="5" s="1"/>
  <c r="O16" i="6"/>
  <c r="O18" i="6" s="1"/>
  <c r="Q19" i="9"/>
  <c r="R6" i="9"/>
  <c r="P6" i="5"/>
  <c r="P17" i="5" s="1"/>
  <c r="R39" i="4"/>
  <c r="R41" i="4" s="1"/>
  <c r="S29" i="4"/>
  <c r="R19" i="4"/>
  <c r="R21" i="4" s="1"/>
  <c r="P10" i="6" s="1"/>
  <c r="P12" i="6" s="1"/>
  <c r="P7" i="9" s="1"/>
  <c r="P20" i="9" s="1"/>
  <c r="S9" i="4"/>
  <c r="Q7" i="5" s="1"/>
  <c r="Q9" i="5" s="1"/>
  <c r="N21" i="9" l="1"/>
  <c r="N12" i="9"/>
  <c r="N18" i="9" s="1"/>
  <c r="N22" i="9" s="1"/>
  <c r="O19" i="6"/>
  <c r="O9" i="9"/>
  <c r="O20" i="6"/>
  <c r="P10" i="5"/>
  <c r="P15" i="5" s="1"/>
  <c r="P16" i="5" s="1"/>
  <c r="P18" i="5" s="1"/>
  <c r="P16" i="6"/>
  <c r="P18" i="6" s="1"/>
  <c r="S6" i="9"/>
  <c r="R19" i="9"/>
  <c r="Q6" i="5"/>
  <c r="Q17" i="5" s="1"/>
  <c r="S19" i="4"/>
  <c r="S21" i="4" s="1"/>
  <c r="Q10" i="6" s="1"/>
  <c r="Q12" i="6" s="1"/>
  <c r="Q7" i="9" s="1"/>
  <c r="Q20" i="9" s="1"/>
  <c r="T9" i="4"/>
  <c r="R7" i="5" s="1"/>
  <c r="R9" i="5" s="1"/>
  <c r="S39" i="4"/>
  <c r="S41" i="4" s="1"/>
  <c r="T29" i="4"/>
  <c r="O21" i="9" l="1"/>
  <c r="O12" i="9"/>
  <c r="O18" i="9" s="1"/>
  <c r="O22" i="9" s="1"/>
  <c r="P19" i="6"/>
  <c r="P9" i="9"/>
  <c r="Q10" i="5"/>
  <c r="Q15" i="5" s="1"/>
  <c r="Q16" i="5" s="1"/>
  <c r="Q18" i="5" s="1"/>
  <c r="Q16" i="6"/>
  <c r="Q18" i="6" s="1"/>
  <c r="Q9" i="9" s="1"/>
  <c r="Q21" i="9" s="1"/>
  <c r="T6" i="9"/>
  <c r="S19" i="9"/>
  <c r="R6" i="5"/>
  <c r="R17" i="5" s="1"/>
  <c r="T39" i="4"/>
  <c r="T41" i="4" s="1"/>
  <c r="U29" i="4"/>
  <c r="U9" i="4"/>
  <c r="S7" i="5" s="1"/>
  <c r="S9" i="5" s="1"/>
  <c r="T19" i="4"/>
  <c r="T21" i="4" s="1"/>
  <c r="R10" i="6" s="1"/>
  <c r="R12" i="6" s="1"/>
  <c r="R7" i="9" s="1"/>
  <c r="R20" i="9" s="1"/>
  <c r="Q19" i="6" l="1"/>
  <c r="P21" i="9"/>
  <c r="P12" i="9"/>
  <c r="P18" i="9" s="1"/>
  <c r="P22" i="9" s="1"/>
  <c r="Q12" i="9"/>
  <c r="Q18" i="9" s="1"/>
  <c r="Q22" i="9" s="1"/>
  <c r="P20" i="6"/>
  <c r="Q20" i="6" s="1"/>
  <c r="R10" i="5"/>
  <c r="R15" i="5" s="1"/>
  <c r="R16" i="5" s="1"/>
  <c r="R16" i="6"/>
  <c r="R18" i="6" s="1"/>
  <c r="U6" i="9"/>
  <c r="T19" i="9"/>
  <c r="R18" i="5"/>
  <c r="S6" i="5"/>
  <c r="S17" i="5" s="1"/>
  <c r="V9" i="4"/>
  <c r="T7" i="5" s="1"/>
  <c r="T9" i="5" s="1"/>
  <c r="U19" i="4"/>
  <c r="U21" i="4" s="1"/>
  <c r="S10" i="6" s="1"/>
  <c r="S12" i="6" s="1"/>
  <c r="S7" i="9" s="1"/>
  <c r="U39" i="4"/>
  <c r="U41" i="4" s="1"/>
  <c r="V29" i="4"/>
  <c r="S20" i="9" l="1"/>
  <c r="R19" i="6"/>
  <c r="R9" i="9"/>
  <c r="R20" i="6"/>
  <c r="S10" i="5"/>
  <c r="S15" i="5" s="1"/>
  <c r="S16" i="5" s="1"/>
  <c r="S18" i="5" s="1"/>
  <c r="S16" i="6"/>
  <c r="S18" i="6" s="1"/>
  <c r="S9" i="9" s="1"/>
  <c r="S21" i="9" s="1"/>
  <c r="U19" i="9"/>
  <c r="V6" i="9"/>
  <c r="T6" i="5"/>
  <c r="T17" i="5" s="1"/>
  <c r="V39" i="4"/>
  <c r="V41" i="4" s="1"/>
  <c r="W29" i="4"/>
  <c r="V19" i="4"/>
  <c r="V21" i="4" s="1"/>
  <c r="T10" i="6" s="1"/>
  <c r="T12" i="6" s="1"/>
  <c r="T7" i="9" s="1"/>
  <c r="T20" i="9" s="1"/>
  <c r="W9" i="4"/>
  <c r="U7" i="5" s="1"/>
  <c r="U9" i="5" s="1"/>
  <c r="R21" i="9" l="1"/>
  <c r="R12" i="9"/>
  <c r="R18" i="9" s="1"/>
  <c r="R22" i="9" s="1"/>
  <c r="S19" i="6"/>
  <c r="S12" i="9"/>
  <c r="S18" i="9" s="1"/>
  <c r="S22" i="9" s="1"/>
  <c r="T10" i="5"/>
  <c r="T15" i="5" s="1"/>
  <c r="T16" i="5" s="1"/>
  <c r="T18" i="5" s="1"/>
  <c r="T16" i="6"/>
  <c r="T18" i="6" s="1"/>
  <c r="S20" i="6"/>
  <c r="W6" i="9"/>
  <c r="V19" i="9"/>
  <c r="U6" i="5"/>
  <c r="U17" i="5" s="1"/>
  <c r="W19" i="4"/>
  <c r="W21" i="4" s="1"/>
  <c r="U10" i="6" s="1"/>
  <c r="U12" i="6" s="1"/>
  <c r="U7" i="9" s="1"/>
  <c r="X9" i="4"/>
  <c r="V7" i="5" s="1"/>
  <c r="V9" i="5" s="1"/>
  <c r="W39" i="4"/>
  <c r="W41" i="4" s="1"/>
  <c r="X29" i="4"/>
  <c r="T19" i="6" l="1"/>
  <c r="T9" i="9"/>
  <c r="U20" i="9"/>
  <c r="U10" i="5"/>
  <c r="U15" i="5" s="1"/>
  <c r="U16" i="5" s="1"/>
  <c r="U16" i="6"/>
  <c r="U18" i="6" s="1"/>
  <c r="U9" i="9" s="1"/>
  <c r="U21" i="9" s="1"/>
  <c r="T20" i="6"/>
  <c r="W19" i="9"/>
  <c r="X6" i="9"/>
  <c r="V6" i="5"/>
  <c r="V17" i="5" s="1"/>
  <c r="U18" i="5"/>
  <c r="X19" i="4"/>
  <c r="X21" i="4" s="1"/>
  <c r="V10" i="6" s="1"/>
  <c r="V12" i="6" s="1"/>
  <c r="V7" i="9" s="1"/>
  <c r="V20" i="9" s="1"/>
  <c r="Y9" i="4"/>
  <c r="W7" i="5" s="1"/>
  <c r="W9" i="5" s="1"/>
  <c r="Y29" i="4"/>
  <c r="X39" i="4"/>
  <c r="X41" i="4" s="1"/>
  <c r="U19" i="6" l="1"/>
  <c r="T21" i="9"/>
  <c r="T12" i="9"/>
  <c r="T18" i="9" s="1"/>
  <c r="U12" i="9"/>
  <c r="U18" i="9" s="1"/>
  <c r="U22" i="9" s="1"/>
  <c r="V10" i="5"/>
  <c r="V15" i="5" s="1"/>
  <c r="V16" i="5" s="1"/>
  <c r="V18" i="5" s="1"/>
  <c r="V16" i="6"/>
  <c r="V18" i="6" s="1"/>
  <c r="V9" i="9" s="1"/>
  <c r="V21" i="9" s="1"/>
  <c r="V19" i="6"/>
  <c r="U20" i="6"/>
  <c r="X19" i="9"/>
  <c r="Y6" i="9"/>
  <c r="W6" i="5"/>
  <c r="W17" i="5" s="1"/>
  <c r="Z29" i="4"/>
  <c r="Y39" i="4"/>
  <c r="Y41" i="4" s="1"/>
  <c r="Y19" i="4"/>
  <c r="Y21" i="4" s="1"/>
  <c r="W10" i="6" s="1"/>
  <c r="W12" i="6" s="1"/>
  <c r="W7" i="9" s="1"/>
  <c r="W20" i="9" s="1"/>
  <c r="Z9" i="4"/>
  <c r="X7" i="5" s="1"/>
  <c r="X9" i="5" s="1"/>
  <c r="V12" i="9" l="1"/>
  <c r="V18" i="9" s="1"/>
  <c r="V22" i="9" s="1"/>
  <c r="T22" i="9"/>
  <c r="V20" i="6"/>
  <c r="W10" i="5"/>
  <c r="W15" i="5" s="1"/>
  <c r="W16" i="5" s="1"/>
  <c r="W18" i="5" s="1"/>
  <c r="W16" i="6"/>
  <c r="W18" i="6" s="1"/>
  <c r="Y19" i="9"/>
  <c r="Z6" i="9"/>
  <c r="Z19" i="9" s="1"/>
  <c r="X6" i="5"/>
  <c r="X17" i="5" s="1"/>
  <c r="Z19" i="4"/>
  <c r="Z21" i="4" s="1"/>
  <c r="X10" i="6" s="1"/>
  <c r="X12" i="6" s="1"/>
  <c r="X7" i="9" s="1"/>
  <c r="X20" i="9" s="1"/>
  <c r="AA9" i="4"/>
  <c r="Y7" i="5" s="1"/>
  <c r="Y9" i="5" s="1"/>
  <c r="Z39" i="4"/>
  <c r="Z41" i="4" s="1"/>
  <c r="AA29" i="4"/>
  <c r="W19" i="6" l="1"/>
  <c r="W9" i="9"/>
  <c r="W20" i="6"/>
  <c r="X10" i="5"/>
  <c r="X15" i="5" s="1"/>
  <c r="X16" i="5" s="1"/>
  <c r="X16" i="6"/>
  <c r="X18" i="6" s="1"/>
  <c r="X9" i="9" s="1"/>
  <c r="X21" i="9" s="1"/>
  <c r="X19" i="6"/>
  <c r="Y20" i="9"/>
  <c r="X18" i="5"/>
  <c r="Y6" i="5"/>
  <c r="Y17" i="5" s="1"/>
  <c r="AA19" i="4"/>
  <c r="AA21" i="4" s="1"/>
  <c r="Y10" i="6" s="1"/>
  <c r="Y12" i="6" s="1"/>
  <c r="Y7" i="9" s="1"/>
  <c r="AB9" i="4"/>
  <c r="AA39" i="4"/>
  <c r="AA41" i="4" s="1"/>
  <c r="AB29" i="4"/>
  <c r="AB39" i="4" s="1"/>
  <c r="AB41" i="4" s="1"/>
  <c r="W21" i="9" l="1"/>
  <c r="W12" i="9"/>
  <c r="W18" i="9" s="1"/>
  <c r="X12" i="9"/>
  <c r="X18" i="9" s="1"/>
  <c r="X22" i="9" s="1"/>
  <c r="Z10" i="5"/>
  <c r="Z15" i="5" s="1"/>
  <c r="Z16" i="6"/>
  <c r="Z18" i="6" s="1"/>
  <c r="Z9" i="9" s="1"/>
  <c r="Z21" i="9" s="1"/>
  <c r="Y10" i="5"/>
  <c r="Y15" i="5" s="1"/>
  <c r="Y16" i="5" s="1"/>
  <c r="Y16" i="6"/>
  <c r="Y18" i="6" s="1"/>
  <c r="Y9" i="9" s="1"/>
  <c r="Y21" i="9" s="1"/>
  <c r="X20" i="6"/>
  <c r="AB19" i="4"/>
  <c r="AB21" i="4" s="1"/>
  <c r="Z10" i="6" s="1"/>
  <c r="Z12" i="6" s="1"/>
  <c r="Z7" i="5"/>
  <c r="Z9" i="5" s="1"/>
  <c r="Y18" i="5"/>
  <c r="Z6" i="5"/>
  <c r="Z17" i="5" s="1"/>
  <c r="Y12" i="9" l="1"/>
  <c r="Y18" i="9" s="1"/>
  <c r="Y22" i="9" s="1"/>
  <c r="Z19" i="6"/>
  <c r="Z7" i="9"/>
  <c r="W22" i="9"/>
  <c r="Y19" i="6"/>
  <c r="Z16" i="5"/>
  <c r="B20" i="5" s="1"/>
  <c r="Y20" i="6" l="1"/>
  <c r="Z20" i="6" s="1"/>
  <c r="B22" i="6" s="1"/>
  <c r="Z12" i="9"/>
  <c r="Z18" i="9" s="1"/>
  <c r="Z20" i="9"/>
  <c r="B25" i="9" s="1"/>
  <c r="Z18" i="5"/>
  <c r="B19" i="5" s="1"/>
  <c r="Z22" i="9" l="1"/>
  <c r="B23" i="9" s="1"/>
  <c r="B26" i="9" s="1"/>
  <c r="B24" i="9"/>
</calcChain>
</file>

<file path=xl/sharedStrings.xml><?xml version="1.0" encoding="utf-8"?>
<sst xmlns="http://schemas.openxmlformats.org/spreadsheetml/2006/main" count="408" uniqueCount="298">
  <si>
    <t>FEKP.01.01</t>
  </si>
  <si>
    <t>FEKP.01.02</t>
  </si>
  <si>
    <t>FEKP.01.03</t>
  </si>
  <si>
    <t>FEKP.01.04</t>
  </si>
  <si>
    <t>FEKP.01.05</t>
  </si>
  <si>
    <t>TAK</t>
  </si>
  <si>
    <t>FEKP.01.06</t>
  </si>
  <si>
    <t>NIE</t>
  </si>
  <si>
    <t>FEKP.01.07</t>
  </si>
  <si>
    <t>TYTUŁ PROJEKTU:</t>
  </si>
  <si>
    <t>FEKP.02.01</t>
  </si>
  <si>
    <t>WYBIERZ ROK:</t>
  </si>
  <si>
    <t>FEKP.02.02</t>
  </si>
  <si>
    <t>INSTRUKCJA:</t>
  </si>
  <si>
    <t>FEKP.02.03</t>
  </si>
  <si>
    <t>FEKP.02.04</t>
  </si>
  <si>
    <t>FEKP.02.05</t>
  </si>
  <si>
    <t>SPIS TREŚCI:</t>
  </si>
  <si>
    <t>FEKP.02.06</t>
  </si>
  <si>
    <t>ZAŁOŻENIA DO ANALIZY</t>
  </si>
  <si>
    <t>FEKP.02.07</t>
  </si>
  <si>
    <t>NAKŁADY INWESTYCYJNE</t>
  </si>
  <si>
    <t>FEKP.02.08</t>
  </si>
  <si>
    <t>POMOC PUBLICZNA</t>
  </si>
  <si>
    <t>FEKP.02.09</t>
  </si>
  <si>
    <t>PRZEPŁYWY FINANSOWE PROJEKTU</t>
  </si>
  <si>
    <t>FEKP.02.10</t>
  </si>
  <si>
    <t>WSKAŹNIKI EFEKTYWNOŚCI FINANSOWEJ</t>
  </si>
  <si>
    <t>FEKP.02.11</t>
  </si>
  <si>
    <t>TRWAŁOŚĆ I STABILNOŚĆ FINANSOWA</t>
  </si>
  <si>
    <t>FEKP.02.12</t>
  </si>
  <si>
    <t>FEKP.02.15</t>
  </si>
  <si>
    <t>FEKP.03.01</t>
  </si>
  <si>
    <t>FEKP.03.02</t>
  </si>
  <si>
    <t>FEKP.04.01</t>
  </si>
  <si>
    <t>FEKP.04.02</t>
  </si>
  <si>
    <t>FEKP.04.03</t>
  </si>
  <si>
    <t>FEKP.05.01</t>
  </si>
  <si>
    <t>FEKP.05.02</t>
  </si>
  <si>
    <t>FEKP.05.03</t>
  </si>
  <si>
    <t>FEKP.05.04</t>
  </si>
  <si>
    <t>FEKP.05.05</t>
  </si>
  <si>
    <t>FEKP.05.06</t>
  </si>
  <si>
    <t>FEKP.05.07</t>
  </si>
  <si>
    <t>FEKP.05.08</t>
  </si>
  <si>
    <t>FEKP.05.09</t>
  </si>
  <si>
    <t>FEKP.05.10</t>
  </si>
  <si>
    <t>FEKP.05.11</t>
  </si>
  <si>
    <t>FEKP.06.01</t>
  </si>
  <si>
    <t>FEKP.06.02</t>
  </si>
  <si>
    <t>FEKP.06.03</t>
  </si>
  <si>
    <t>FEKP.06.04</t>
  </si>
  <si>
    <t>FEKP.06.05</t>
  </si>
  <si>
    <t>FEKP.06.06</t>
  </si>
  <si>
    <t>FEKP.06.07</t>
  </si>
  <si>
    <t>FEKP.06.08</t>
  </si>
  <si>
    <t>FEKP.06.09</t>
  </si>
  <si>
    <t>FEKP.06.10</t>
  </si>
  <si>
    <t>FEKP.06.11</t>
  </si>
  <si>
    <t>FEKP.06.12</t>
  </si>
  <si>
    <t>FEKP.07.01</t>
  </si>
  <si>
    <t>FEKP.07.02</t>
  </si>
  <si>
    <t>FEKP.07.03</t>
  </si>
  <si>
    <t>FEKP.07.04</t>
  </si>
  <si>
    <t>FEKP.08.01</t>
  </si>
  <si>
    <t>FEKP.08.02</t>
  </si>
  <si>
    <t>FEKP.08.03</t>
  </si>
  <si>
    <t>FEKP.08.04</t>
  </si>
  <si>
    <t>FEKP.08.05</t>
  </si>
  <si>
    <t>FEKP.08.06</t>
  </si>
  <si>
    <t>FEKP.08.07</t>
  </si>
  <si>
    <t>FEKP.08.08</t>
  </si>
  <si>
    <t>FEKP.08.09</t>
  </si>
  <si>
    <t>FEKP.08.10</t>
  </si>
  <si>
    <t>FEKP.08.11</t>
  </si>
  <si>
    <t>FEKP.08.12</t>
  </si>
  <si>
    <t>FEKP.08.13</t>
  </si>
  <si>
    <t>FEKP.08.14</t>
  </si>
  <si>
    <t>FEKP.08.15</t>
  </si>
  <si>
    <t>FEKP.08.16</t>
  </si>
  <si>
    <t>FEKP.08.17</t>
  </si>
  <si>
    <t>FEKP.08.18</t>
  </si>
  <si>
    <t>FEKP.08.19</t>
  </si>
  <si>
    <t>FEKP.08.20</t>
  </si>
  <si>
    <t>FEKP.08.21</t>
  </si>
  <si>
    <t>FEKP.08.22</t>
  </si>
  <si>
    <t>FEKP.08.23</t>
  </si>
  <si>
    <t>FEKP.08.24</t>
  </si>
  <si>
    <t>FEKP.08.25</t>
  </si>
  <si>
    <t>FEKP.09.01</t>
  </si>
  <si>
    <t>FEKP.09.02</t>
  </si>
  <si>
    <t>FEKP.10.01</t>
  </si>
  <si>
    <t>FEKP.10.02</t>
  </si>
  <si>
    <t>ZAŁOŻENIA DO ANALIZY FINANSOWEJ</t>
  </si>
  <si>
    <t>Działanie, z którego projekt będzie współfinansowany.</t>
  </si>
  <si>
    <t>Rok rozpoczęcia realizacji projektu (rok bazowy).</t>
  </si>
  <si>
    <t>Wyjaśnienie: wpisać rok rozpoczęcia zadań inwestycyjnych lub rok złożenia wniosku o dofinansowanie, jeżeli projekt rozpoczął się przed złożeniem wniosku (pamiętając o zachowaniu spójności z wnioskiem o dofinansowanie).</t>
  </si>
  <si>
    <t>Przyjęty horyzont czasowy inwestycji.</t>
  </si>
  <si>
    <t>Finansowy wskaźnik waloryzacji.</t>
  </si>
  <si>
    <t>Czy projekt jest objęty pomocą publiczną?</t>
  </si>
  <si>
    <t>Czy projekt jest objęty pomocą de minimis?</t>
  </si>
  <si>
    <t>Wnioskowany poziom dofnansowania dla projektów nieobjętych pomocą publiczną.</t>
  </si>
  <si>
    <t>Wyjaśnienie: Należy wskazać (TAK/NIE) czy projekt jest objęty pomocą publiczną/de minimis. W przypadku odpowiedzi TAK, należy uzupełnić zakładkę "POMOC PUBLICZNA". W przypadku odpowiedzi NIE, należy podać poziom (w %) wnioskowanego dofinansowania (pamiętając o zachowaniu spójności z wnioskiem o dofinansowanie).</t>
  </si>
  <si>
    <t>Czy podatek VAT jest kwalifikowalny?</t>
  </si>
  <si>
    <t>Wyjaśnienie: Podać numer działania zgodnie ze Szczegółowym Opisem Priorytetów Programu Fundusze Europejskie dla Warmii i Mazur 2021-2027.</t>
  </si>
  <si>
    <t>NAKŁADY INWESTYCYJNE PROJEKTU</t>
  </si>
  <si>
    <t>Tabela 1. Źródła finansowania wydatków projektu</t>
  </si>
  <si>
    <t>KWALIFIKOWALNE</t>
  </si>
  <si>
    <t>RAZEM</t>
  </si>
  <si>
    <t>%</t>
  </si>
  <si>
    <t>Środki EFRR</t>
  </si>
  <si>
    <t>Budżet państwa</t>
  </si>
  <si>
    <t>Budżet JST</t>
  </si>
  <si>
    <t>Inne publiczne</t>
  </si>
  <si>
    <t>Środki prywatne</t>
  </si>
  <si>
    <t>Razem</t>
  </si>
  <si>
    <t>NIEKWALIFIKOWALNE</t>
  </si>
  <si>
    <t>PRZEPŁYWY FINANSOWE</t>
  </si>
  <si>
    <t>Dane historyczne</t>
  </si>
  <si>
    <t>Okres odniesienia</t>
  </si>
  <si>
    <t>ROK</t>
  </si>
  <si>
    <t>Przychody ze sprzedaży/opłat (scenariusz bez projektu)</t>
  </si>
  <si>
    <t>Przychody ze sprzedaży/opłat (scenariusz z projektem)</t>
  </si>
  <si>
    <t>Przychody z budżetu państwa (scenariusz bez projektu)</t>
  </si>
  <si>
    <t>Przychody z budżetu państwa (scenariusz z projektem)</t>
  </si>
  <si>
    <t>Dotacje na działalność (scenariusz bez projektu)</t>
  </si>
  <si>
    <t>Dotacje na działalność (scenariusz z projektem)</t>
  </si>
  <si>
    <t>Pozostałe przychody operacyjne (scenariusz bez projektu)</t>
  </si>
  <si>
    <t>Pozostałe przychody operacyjne (scenariusz z projektem)</t>
  </si>
  <si>
    <t>Przychody finansowe (scenariusz bez projektu)</t>
  </si>
  <si>
    <t>Przychody finansowe (scenariusz z projektem)</t>
  </si>
  <si>
    <t>PRZYCHODY ŁĄCZNIE (scenariusz bez projektu)</t>
  </si>
  <si>
    <t>PRZYCHODY ŁĄCZNIE (scenariusz z projektem)</t>
  </si>
  <si>
    <t>PRZYCHODY PROJEKTU</t>
  </si>
  <si>
    <t>Eksploatacja i utrzymanie (scenariusz bez projektu)</t>
  </si>
  <si>
    <t>Eksploatacja i utrzymanie (scenariusz z projektem)</t>
  </si>
  <si>
    <t>Administracyjne i ogólne (scenariusz bez projektu)</t>
  </si>
  <si>
    <t>Administracyjne i ogólne (scenariusz z projektem)</t>
  </si>
  <si>
    <t>Związane ze sprzedażą i dystrybucją (scenariusz bez projektu)</t>
  </si>
  <si>
    <t>Związane ze sprzedażą i dystrybucją (scenariusz z projektem)</t>
  </si>
  <si>
    <t>Wynagrodzenia (scenariusz bez projektu)</t>
  </si>
  <si>
    <t>Wynagrodzenia (scenariusz z projektem)</t>
  </si>
  <si>
    <t>Podatki bezpośrednie (scenariusz bez projektu)</t>
  </si>
  <si>
    <t>Podatki bezpośrednie (scenariusz z projektem)</t>
  </si>
  <si>
    <t>KOSZTY ŁĄCZNIE (scenariusz bez projektu)</t>
  </si>
  <si>
    <t>KOSZTY ŁĄCZNIE (scenariusz z projektem)</t>
  </si>
  <si>
    <t>KOSZTY PROJEKTU</t>
  </si>
  <si>
    <t>Wyjaśnienie: Wartości wskaźników podanych poniżej są podstawą dla prognozowania wartości analizy finansowej i ekonomicznej dla projektu. Należy korzystać z aktualnych wartości prognozowanych wskaźników rozwoju gospodarczego Polski - w razie potrzeby, poniższe zestawienie należy uaktualnić.</t>
  </si>
  <si>
    <t>Rok</t>
  </si>
  <si>
    <t>PKB dynamika realna</t>
  </si>
  <si>
    <t>Stopa wzrostu PKB</t>
  </si>
  <si>
    <t>Dynamika realnego wzrostu płac</t>
  </si>
  <si>
    <t>EFEKTYWNOŚĆ FINANSOWA PROJEKTU</t>
  </si>
  <si>
    <t>Przychody projektu (wpłaty bezpośrednie)</t>
  </si>
  <si>
    <t>Wartość rezydualna</t>
  </si>
  <si>
    <t>Wpływy razem</t>
  </si>
  <si>
    <t>Koszty operacyjne projektu</t>
  </si>
  <si>
    <t>Zmiany w kapitale obrotowym netto</t>
  </si>
  <si>
    <t>Nakłady odtworzeniowe projektu</t>
  </si>
  <si>
    <t>Wydatki razem</t>
  </si>
  <si>
    <t>Przepływy netto</t>
  </si>
  <si>
    <t>Współczynnik dyskontowy</t>
  </si>
  <si>
    <t>Zdyskontowane przepływy netto</t>
  </si>
  <si>
    <r>
      <t xml:space="preserve">Instrukcja: Należy uzupełnić komórki oznaczone kolorem </t>
    </r>
    <r>
      <rPr>
        <b/>
        <sz val="10"/>
        <color theme="1"/>
        <rFont val="Arial"/>
        <family val="2"/>
      </rPr>
      <t>jasnożółtym</t>
    </r>
    <r>
      <rPr>
        <sz val="10"/>
        <color theme="1"/>
        <rFont val="Arial"/>
        <family val="2"/>
        <charset val="238"/>
      </rPr>
      <t xml:space="preserve"> (w przypadku braku wartości wpisać 0). Wartości przychodów i kosztów uzupełniane są automatycznie. W razie, gdy okres referencyjny jest krótszy od okresu ekonomicznego życia projektu, należy uzupełnić wartość rezydualną w ostatnim roku analizy.</t>
    </r>
  </si>
  <si>
    <r>
      <t xml:space="preserve">Wyjaśnienie: Wymagane uzupełnienie dla wszystkich rodzajów projektów (pola </t>
    </r>
    <r>
      <rPr>
        <b/>
        <sz val="12"/>
        <color theme="1"/>
        <rFont val="Arial"/>
        <family val="2"/>
      </rPr>
      <t>jasnożółte</t>
    </r>
    <r>
      <rPr>
        <sz val="12"/>
        <color theme="1"/>
        <rFont val="Arial"/>
        <family val="2"/>
      </rPr>
      <t>)</t>
    </r>
  </si>
  <si>
    <r>
      <t xml:space="preserve">Wyjaśnienie: Wymagane uzupełnienie dla wszystkich rodzajów projektów (pola </t>
    </r>
    <r>
      <rPr>
        <b/>
        <sz val="12"/>
        <color theme="1"/>
        <rFont val="Arial"/>
        <family val="2"/>
      </rPr>
      <t>jasnożółte</t>
    </r>
    <r>
      <rPr>
        <sz val="12"/>
        <color theme="1"/>
        <rFont val="Arial"/>
        <family val="2"/>
      </rPr>
      <t>)</t>
    </r>
    <r>
      <rPr>
        <sz val="12"/>
        <color theme="1"/>
        <rFont val="Arial"/>
        <family val="2"/>
        <charset val="238"/>
      </rPr>
      <t xml:space="preserve">. Proszę podać wartości nakładów w komórkach dla odpowiednich lat, w których będą ponoszone wydatki. Końcową datą kwalifikowalności wydatków jest </t>
    </r>
    <r>
      <rPr>
        <b/>
        <sz val="12"/>
        <color theme="1"/>
        <rFont val="Arial"/>
        <family val="2"/>
      </rPr>
      <t xml:space="preserve">31 GRUDNIA 2029 r. </t>
    </r>
  </si>
  <si>
    <t>TRWAŁOŚĆ FINANSOWA</t>
  </si>
  <si>
    <t>Wkład własny na inwestycje</t>
  </si>
  <si>
    <t>Kredyty i pożyczki inwestycyjne zaciągnięte na realizację projektu</t>
  </si>
  <si>
    <t>Przychody projektu</t>
  </si>
  <si>
    <t>Środki własne bieżące na finansowanie projektu</t>
  </si>
  <si>
    <t>Nakłady odtworzeniowe</t>
  </si>
  <si>
    <t>Odsetki od kredytów i pożyczek zaciągniętych na realizację projektu</t>
  </si>
  <si>
    <t>Przepływy pieniężne netto</t>
  </si>
  <si>
    <t>Skumulowane przepływy pieniężne netto</t>
  </si>
  <si>
    <t>Czy projekt jest stabilny finansowo?</t>
  </si>
  <si>
    <t>Wyjaśnienie: W przypadku, gdy w projekcie występuje Operator/Partner, tabelę należy powielić dla każdego podmiotu zaangażowanego w projekt, zaś w pierwszej tabeli należy przedstawić analizę skonsolidowaną. Dane historyczne należy pobrać z bilansu oraz rachunku zysków i strat bądź księgi przychodów i rozchodów.</t>
  </si>
  <si>
    <r>
      <t>Zysk/strata netto Podmiotu (</t>
    </r>
    <r>
      <rPr>
        <i/>
        <sz val="12"/>
        <color theme="1"/>
        <rFont val="Arial"/>
        <family val="2"/>
        <charset val="238"/>
      </rPr>
      <t>pozycja z RZiS</t>
    </r>
    <r>
      <rPr>
        <sz val="12"/>
        <color theme="1"/>
        <rFont val="Arial"/>
        <family val="2"/>
        <charset val="238"/>
      </rPr>
      <t>)</t>
    </r>
  </si>
  <si>
    <r>
      <t>Środki pieniężne (</t>
    </r>
    <r>
      <rPr>
        <i/>
        <sz val="12"/>
        <color theme="1"/>
        <rFont val="Arial"/>
        <family val="2"/>
        <charset val="238"/>
      </rPr>
      <t>pozycja z bilansu</t>
    </r>
    <r>
      <rPr>
        <sz val="12"/>
        <color theme="1"/>
        <rFont val="Arial"/>
        <family val="2"/>
        <charset val="238"/>
      </rPr>
      <t>)</t>
    </r>
  </si>
  <si>
    <r>
      <t>Należności łączne od kontrahentów (</t>
    </r>
    <r>
      <rPr>
        <i/>
        <sz val="12"/>
        <color theme="1"/>
        <rFont val="Arial"/>
        <family val="2"/>
        <charset val="238"/>
      </rPr>
      <t>pozycja z bilansu</t>
    </r>
    <r>
      <rPr>
        <sz val="12"/>
        <color theme="1"/>
        <rFont val="Arial"/>
        <family val="2"/>
        <charset val="238"/>
      </rPr>
      <t>)</t>
    </r>
  </si>
  <si>
    <r>
      <t>Zobowiązania długookresowe (</t>
    </r>
    <r>
      <rPr>
        <i/>
        <sz val="12"/>
        <color theme="1"/>
        <rFont val="Arial"/>
        <family val="2"/>
        <charset val="238"/>
      </rPr>
      <t>pozycja z bilansu</t>
    </r>
    <r>
      <rPr>
        <sz val="12"/>
        <color theme="1"/>
        <rFont val="Arial"/>
        <family val="2"/>
        <charset val="238"/>
      </rPr>
      <t>)</t>
    </r>
  </si>
  <si>
    <r>
      <t>Zmiany w kapitale obrotowym netto (</t>
    </r>
    <r>
      <rPr>
        <i/>
        <sz val="12"/>
        <color theme="1"/>
        <rFont val="Arial"/>
        <family val="2"/>
        <charset val="238"/>
      </rPr>
      <t>różnica pomiędzy aktywami bieżącymi i zobowiązaniami bieżącymi</t>
    </r>
    <r>
      <rPr>
        <sz val="12"/>
        <color theme="1"/>
        <rFont val="Arial"/>
        <family val="2"/>
        <charset val="238"/>
      </rPr>
      <t>)</t>
    </r>
  </si>
  <si>
    <t>Przepływy w ramach projektu</t>
  </si>
  <si>
    <t>Dotacje operacyjne</t>
  </si>
  <si>
    <t>Środki pieniężne na koniec okresu</t>
  </si>
  <si>
    <t>Nie dotyczy JST!!!</t>
  </si>
  <si>
    <t>Wyjaśnienie: Wymagane uzupełnienie dla projektów objętych pomocą publiczną/de minimis. Należy pamiętać o zachowaniu zgodności danych z tabelą nr 1.</t>
  </si>
  <si>
    <t>Sprawdzenie</t>
  </si>
  <si>
    <t>Czy spełnia warunek:</t>
  </si>
  <si>
    <t>MIKRO</t>
  </si>
  <si>
    <t>MAŁE</t>
  </si>
  <si>
    <t>ŚREDNIE</t>
  </si>
  <si>
    <t>Wielkość zatrudnienia</t>
  </si>
  <si>
    <t>KATEGORIA</t>
  </si>
  <si>
    <t>Kapitał obcy/Kapitał własny (wartość księgowa)</t>
  </si>
  <si>
    <t>Pokrycie odsetek</t>
  </si>
  <si>
    <t>EBITDA</t>
  </si>
  <si>
    <t>Bieżący wynik finansowy netto</t>
  </si>
  <si>
    <t>Niepodzielony wynik finansowy lat ubiegłych</t>
  </si>
  <si>
    <t>Kapitał podstawowy</t>
  </si>
  <si>
    <t>Kapitał zapasowy</t>
  </si>
  <si>
    <t>Share premium</t>
  </si>
  <si>
    <t>Kapitał z aktualizacji wyceny</t>
  </si>
  <si>
    <t>Pozostałe kapitały (fundusze) rezerwowe</t>
  </si>
  <si>
    <t>CZY SPEŁNIA:</t>
  </si>
  <si>
    <t>WARUNEK 1</t>
  </si>
  <si>
    <t>WARUNEK 2</t>
  </si>
  <si>
    <t>Tabela 2. Kalkulacja przychodów</t>
  </si>
  <si>
    <t>Tabela 3. Kalkulacja kosztów operacyjnych</t>
  </si>
  <si>
    <t>Tabela 4. Warianty rozwoju gospodarczego Polski (wariant podstawowy)</t>
  </si>
  <si>
    <t>Tabela 5. Analiza finansowej opłacalności inwestycji (finansowy zwrot z inwestycji) - FNPV/C i FRR/C</t>
  </si>
  <si>
    <t>Tabela 6. Analiza stabilności finansowej projektu</t>
  </si>
  <si>
    <t>Tabela 7. Analiza trwałości finansowej Wnioskodawcy</t>
  </si>
  <si>
    <t>WYBIERZ:</t>
  </si>
  <si>
    <t>TRUDNA SYTUACJA</t>
  </si>
  <si>
    <t>Kapitał przedsiębiorstwa (lub księgowa wartość majątku)</t>
  </si>
  <si>
    <t>Niepodzielony wynik finansowy lat ubiegłych (lub suma wyników finansowych w 2 latach poprzedzających bieżący wynik finansowy)</t>
  </si>
  <si>
    <r>
      <t xml:space="preserve">ARKUSZ KALKULACYJNY DO ANALIZY FINANSOWEJ DLA PROJEKTÓW FINANSOWANYCH Z EFRR W RAMACH PROGRAMU FUNDUSZE EUROPEJSKIE DLA WARMII I MAZUR 2021-2027 (projekty </t>
    </r>
    <r>
      <rPr>
        <b/>
        <sz val="14"/>
        <color theme="1"/>
        <rFont val="Calibri"/>
        <family val="2"/>
      </rPr>
      <t>&lt;</t>
    </r>
    <r>
      <rPr>
        <b/>
        <sz val="14"/>
        <color theme="1"/>
        <rFont val="Arial"/>
        <family val="2"/>
        <charset val="238"/>
      </rPr>
      <t xml:space="preserve"> 50 mln zł)</t>
    </r>
  </si>
  <si>
    <t>Arkusz kalkulacyjny stanowi załącznik do Biznesplanu i jest integralną częścią tego dokumentu zawierającą tabele na potrzeby wyliczeń do analizy finansowej.</t>
  </si>
  <si>
    <r>
      <t xml:space="preserve">WNIOSKODAWCA 
</t>
    </r>
    <r>
      <rPr>
        <b/>
        <sz val="9"/>
        <rFont val="Arial"/>
        <family val="2"/>
        <charset val="238"/>
      </rPr>
      <t>(należy wskazać nazwę Wnioskodawcy oraz podać link do strony internetowej w przypadku, gdy dokument określający status prawny Wnioskodawcy (dokument rejestrowy) jest dostępny na stronach podmiotów publicznych)</t>
    </r>
  </si>
  <si>
    <t>Prosimy o wypełnianie komórek oznaczonych kolorem jasnożółtym. Pola szare są wyliczane automatycznie.</t>
  </si>
  <si>
    <t>Wyjaśnienie: Okres odnieseinia odnosi się do fazy inwestycyjnej i operacyjnej projektu.</t>
  </si>
  <si>
    <t>Wyjaśnienie: Wartość ujemna wskaźnika FNPV/C świadczy o potrzebie dofinansowania projektu. Wskaźnik FRR/C powinien być niższy od stopy dyskontowej (4%).</t>
  </si>
  <si>
    <r>
      <t xml:space="preserve">FNPV/C </t>
    </r>
    <r>
      <rPr>
        <sz val="12"/>
        <color theme="1"/>
        <rFont val="Arial"/>
        <family val="2"/>
      </rPr>
      <t>(powinien być &lt;0)</t>
    </r>
  </si>
  <si>
    <r>
      <t xml:space="preserve">FRR/C </t>
    </r>
    <r>
      <rPr>
        <sz val="12"/>
        <color theme="1"/>
        <rFont val="Arial"/>
        <family val="2"/>
      </rPr>
      <t>(powinien być &lt;4%)</t>
    </r>
  </si>
  <si>
    <r>
      <t xml:space="preserve">Instrukcja: Należy uzupełnić komórki oznaczone kolorem </t>
    </r>
    <r>
      <rPr>
        <b/>
        <sz val="10"/>
        <rFont val="Arial"/>
        <family val="2"/>
      </rPr>
      <t xml:space="preserve">jasnożółtym </t>
    </r>
    <r>
      <rPr>
        <sz val="10"/>
        <rFont val="Arial"/>
        <family val="2"/>
        <charset val="238"/>
      </rPr>
      <t>(w przypadku braku wartości wpisać 0). Wkład własny na inwestycje obejmuje środki na pokrycie nakładów inwestycyjnych projektu niefinansowanych ze środków EFRR. W przypadku finansowania projektu kredytem, należy uwzględnić uzyskane środki z kredytu po stronie wpływów oraz spłaty kredytu (raty i odsetki) po stronie wydatków.</t>
    </r>
  </si>
  <si>
    <t>Wyjaśnienie: Dla wszystkich rodzajów projektów wymagane uzupełnienie zestawienia stabilności projektu i zestawienia trwałości wnioskodawcy.</t>
  </si>
  <si>
    <t>Czy spełnia Wnioskodawca spełnia warunek:</t>
  </si>
  <si>
    <t>Roczny obrót (mln EUR)</t>
  </si>
  <si>
    <t>Suma aktywów bilansu (mln EUR)</t>
  </si>
  <si>
    <t>Wyjaśnienie: należy podać dane Wnioskodawcy dotyczące średniorocznego zatrudnienia w przeliczeniu na pełne etaty. Wartości finanowe należy przeliczyć na euro wg kursu średniego NBP na koniec danego roku obrotowego. Roczny obrót należy podac w wartościach netto (bez VAT i akcyzy)</t>
  </si>
  <si>
    <t>Należy podać zsumowane  dane wszystkich przedsiębiorstw powiązanych, zidentyfikowanych zgodnie z definicją z Załącznika I do rozporządzenia Komisji (UE) 651/2014. Dane każdego przedsiębiortstwa powiązanego uwzględnia się w całości.</t>
  </si>
  <si>
    <t>Należy podać zsumowane dane wszystkich przedsiębiorstw partnerskich, zidentyfikowanych zgodnie z definicją z Załącznika I do rozporządzenia Komisji (UE) 651/2014. Dane każdego przedsiębiorstwa partnerskiego uwzględnia się proporcjonalnie do % zaangażowania (posiadanych akcji/udziałów lub praw głosu).</t>
  </si>
  <si>
    <t>Wyjaśnienie: dotyczy pozostałych rodzajów spółek</t>
  </si>
  <si>
    <t>Wyjaśnienie: dotyczy wszystkich podmiotów innych niż MŚP</t>
  </si>
  <si>
    <t>CZĘŚCIOWO</t>
  </si>
  <si>
    <t>NIE DOTYCZY</t>
  </si>
  <si>
    <t>koszty społeczne</t>
  </si>
  <si>
    <t>Tabela 8. Ocena ekonomicznej efektywności inwestycji</t>
  </si>
  <si>
    <t>Wpływy finansowe projektu</t>
  </si>
  <si>
    <t>Wydatki finansowe projektu</t>
  </si>
  <si>
    <t>korekty fiskalne - VAT</t>
  </si>
  <si>
    <t>Przepływy pieniężne po korektach</t>
  </si>
  <si>
    <t>efekty środowiskowe</t>
  </si>
  <si>
    <t>korzyści ekonomiczne</t>
  </si>
  <si>
    <t>korzyści społeczne</t>
  </si>
  <si>
    <t>Korekty razem</t>
  </si>
  <si>
    <t>Zdyskontowane korzyści (B)</t>
  </si>
  <si>
    <t xml:space="preserve">Zdyskontowane koszty (C) </t>
  </si>
  <si>
    <t>ENPV (powinna być &gt;0)</t>
  </si>
  <si>
    <t>B/C (powinien być &gt;1)</t>
  </si>
  <si>
    <t>Czy projekt jest efektywny?</t>
  </si>
  <si>
    <r>
      <t xml:space="preserve">ANALIZA EKONOMICZNA </t>
    </r>
    <r>
      <rPr>
        <b/>
        <i/>
        <sz val="20"/>
        <color theme="1"/>
        <rFont val="Arial"/>
        <family val="2"/>
      </rPr>
      <t>(jeżeli dotyczy)</t>
    </r>
  </si>
  <si>
    <r>
      <t xml:space="preserve">Instrukcja: Należy uzupełnić komórki oznaczone kolorem </t>
    </r>
    <r>
      <rPr>
        <b/>
        <sz val="9"/>
        <color theme="1"/>
        <rFont val="Arial"/>
        <family val="2"/>
        <charset val="238"/>
      </rPr>
      <t>jasnożółtym</t>
    </r>
    <r>
      <rPr>
        <sz val="9"/>
        <color theme="1"/>
        <rFont val="Arial"/>
        <family val="2"/>
        <charset val="238"/>
      </rPr>
      <t xml:space="preserve"> (w przypadku braku wartości wpisać 0). Założenia do kalkulacji efektów, korzyści i kosztów ekonomicznych należy opisać w Biznesplanie.</t>
    </r>
  </si>
  <si>
    <r>
      <t>ANALIZA EKONOMICZNA</t>
    </r>
    <r>
      <rPr>
        <i/>
        <u/>
        <sz val="12"/>
        <color theme="10"/>
        <rFont val="Arial"/>
        <family val="2"/>
      </rPr>
      <t xml:space="preserve"> (jeśli dotyczy)</t>
    </r>
  </si>
  <si>
    <t>Wyjaśnienie: Wymagana, jeśli wskazano konieczność jej przeprowadzenia w Szczegółowym Opisie Priorytetów FEWiM 2021-2027 lub Regulaminie Wyboru Projektów</t>
  </si>
  <si>
    <t>Tabela 9a. Źródła finansowania projektu - część objęta pomocą publiczną/de minimis</t>
  </si>
  <si>
    <t>Tabela 9b. Źródła finansowania projektu - część nieobjęta pomocą publiczną / pomocą de minimis</t>
  </si>
  <si>
    <t>Tabela 10. Status MŚP</t>
  </si>
  <si>
    <t>Tabela 10a. Dane Wnioskodawcy</t>
  </si>
  <si>
    <t>Tabela 10b. Dane przedsiębiorstw powiązanych</t>
  </si>
  <si>
    <t>Tabela 10c. Dane przedsiębiorstw partnerskich</t>
  </si>
  <si>
    <t>Tabela 11a. Analiza trudnej sytuacji ekonomicznej - PRZESŁANKA "a"</t>
  </si>
  <si>
    <t>Tabela 11b. Analiza trudnej sytuacji ekonomicznej - PRZESŁANKA "b"</t>
  </si>
  <si>
    <t>Tabela 11c. Analiza trudnej sytuacji ekonomicznej - PRZESŁANKA "e"</t>
  </si>
  <si>
    <t>Całkowite nakłady inwestycyjne netto projektu (bez VAT)</t>
  </si>
  <si>
    <t>VAT (jeśli dotyczy)</t>
  </si>
  <si>
    <t>Wyjaśnienie: dotyczy wyłącznie spółek akcyjnych, komandytowo-akcyjnych i spółek z o.o.</t>
  </si>
  <si>
    <t>Wyjaśnienie: TABELA 10 uzupełnia się samoczynnie!
Przedsiębiorstwa nie można uznać za mikro, małe lub średnie przedsiębiorstwo, jeżeli 25 % lub więcej kapitału lub praw głosu kontroluje bezpośrednio lub pośrednio, wspólnie lub indywidualnie, co najmniej jeden organ publiczny. W takim przypadku NIE WYPEŁNIAĆ tabel 10a-10c.</t>
  </si>
  <si>
    <t>Tabela 1a. Nakłady projektu kwalifikowalne i niekwalifikowalne z podziałem na wartości netto i podatek VAT</t>
  </si>
  <si>
    <t>Wydatki kwalifikowalne netto</t>
  </si>
  <si>
    <t>Zadanie nr …</t>
  </si>
  <si>
    <r>
      <t>Zadanie nr ...</t>
    </r>
    <r>
      <rPr>
        <vertAlign val="superscript"/>
        <sz val="12"/>
        <color theme="1"/>
        <rFont val="Arial"/>
        <family val="2"/>
      </rPr>
      <t>1</t>
    </r>
  </si>
  <si>
    <t>Razem wydatki kwalifikowalne netto</t>
  </si>
  <si>
    <r>
      <t>Kwalifikowalny podatek VAT</t>
    </r>
    <r>
      <rPr>
        <b/>
        <vertAlign val="superscript"/>
        <sz val="12"/>
        <color theme="1"/>
        <rFont val="Arial"/>
        <family val="2"/>
      </rPr>
      <t>2</t>
    </r>
  </si>
  <si>
    <r>
      <t>VAT do Zadania …</t>
    </r>
    <r>
      <rPr>
        <vertAlign val="superscript"/>
        <sz val="12"/>
        <color theme="1"/>
        <rFont val="Arial"/>
        <family val="2"/>
      </rPr>
      <t>3</t>
    </r>
  </si>
  <si>
    <t>Razem kwalifikowalny podatek VAT</t>
  </si>
  <si>
    <t>Suma wydatków kwalifikowalnych</t>
  </si>
  <si>
    <t>Wydatki niekwalifikowalne netto</t>
  </si>
  <si>
    <t>Razem wydatki niekwalifikowalne netto</t>
  </si>
  <si>
    <t>Niekwalifikowalny podatek VAT</t>
  </si>
  <si>
    <t>Razem niekwalifikowalny podatek VAT</t>
  </si>
  <si>
    <t>Suma wydatków niekwalifikowalnych</t>
  </si>
  <si>
    <r>
      <rPr>
        <vertAlign val="superscript"/>
        <sz val="12"/>
        <color theme="1"/>
        <rFont val="Arial"/>
        <family val="2"/>
      </rPr>
      <t>1</t>
    </r>
    <r>
      <rPr>
        <sz val="12"/>
        <color theme="1"/>
        <rFont val="Arial"/>
        <family val="2"/>
        <charset val="238"/>
      </rPr>
      <t xml:space="preserve"> w przypadku większej ilości zadań, należy dodać dodatkowe wiersze i sprawdzić poprawność sumowania w pozycjach "Razem"</t>
    </r>
  </si>
  <si>
    <r>
      <rPr>
        <vertAlign val="superscript"/>
        <sz val="12"/>
        <color theme="1"/>
        <rFont val="Arial"/>
        <family val="2"/>
      </rPr>
      <t>3</t>
    </r>
    <r>
      <rPr>
        <sz val="12"/>
        <color theme="1"/>
        <rFont val="Arial"/>
        <family val="2"/>
        <charset val="238"/>
      </rPr>
      <t xml:space="preserve"> Należy wskazać wyłącznie  podatek VAT odnoszący się do konkretnego zadania w projekcie</t>
    </r>
  </si>
  <si>
    <t>Wyjaśnienie: W przypadku stosowania metody standardowej, w pozycjach "scenariusz bez projektu" należy wpisać wartość 0, a w pozycjach "scenariusz z projektem" należy podać wartości dla projektu. Dane historyczne należy wykazać jeśli wystąpiły przychody dla projektu i uzupełnić wyłączcnie w pozycjach "scenariusz z projektem" na podstawie sprawozdań finansowych (RZiS lub księga PiR).</t>
  </si>
  <si>
    <t>Wyjaśnienie: W przypadku stosowania metody standardowej, w pozycjach "scenariusz bez projektu" należy wpisać wartość 0, a w pozycjach "scenariusz z projektem" należy podać wartości dla projektu. Dane historyczne należy wykazać jeśli wystąpiły koszty dla projektu i uzupełnić wyłączcnie w pozycjach "scenariusz z projektem" na podstawie sprawozdań finansowych (RZiS lub księga PiR).</t>
  </si>
  <si>
    <r>
      <t>Przedstaw założenia dotyczące okresu amortyzacji</t>
    </r>
    <r>
      <rPr>
        <sz val="12"/>
        <color theme="1"/>
        <rFont val="Arial"/>
        <family val="2"/>
      </rPr>
      <t xml:space="preserve"> (jeśli okres amortyzacji nie jest jednakowy dla wszystkich aktywów projektu, opisz szczegółowo wszystkie okresy amortyzacji wskazując do jakich wydatków się odnoszą).</t>
    </r>
  </si>
  <si>
    <t>inne korekty …</t>
  </si>
  <si>
    <t>Wyjaśnienie: Przyjmuje się, że koszty operacyjne są to koszty eksploatacji i utrzymania (np. surowce, energia elektryczna, energia cieplna), koszty administracyjne i ogólne, koszty związane ze sprzedażą i dystrybucją. Przy określaniu kosztów operacyjnych na potrzeby analizy projektu nie należy uwzględniać pozycji, które nie powodują rzeczywistego wydatku pieniężnego, nawet jeżeli są one zazwyczaj wykazywane w bilansie lub rachunku zysków i strat. Do kosztów operacyjnych nie należy zatem zaliczać kosztów amortyzacji oraz rezerw na nieprzewidziane wydatki. Jako koszty operacyjne nie są również traktowane koszty finansowania (np. odsetki od kredytów). Podatki bezpośrednie (m.in. podatek od nieruchomości) mogą zostać uwzględnione w analizie finansowej jako koszty, o ile stanowią one faktyczny koszt operacyjny ponoszony w związku z funkcjonowaniem projektu oraz istnieje możliwość ich skwantyfikowania.</t>
  </si>
  <si>
    <r>
      <t>VAT (jeśli dotyczy</t>
    </r>
    <r>
      <rPr>
        <vertAlign val="superscript"/>
        <sz val="12"/>
        <color theme="1"/>
        <rFont val="Arial"/>
        <family val="2"/>
      </rPr>
      <t>2</t>
    </r>
    <r>
      <rPr>
        <sz val="12"/>
        <color theme="1"/>
        <rFont val="Arial"/>
        <family val="2"/>
        <charset val="238"/>
      </rPr>
      <t>)</t>
    </r>
  </si>
  <si>
    <t>ERR (powinna być &gt; 3%)</t>
  </si>
  <si>
    <r>
      <rPr>
        <vertAlign val="superscript"/>
        <sz val="12"/>
        <color theme="1"/>
        <rFont val="Arial"/>
        <family val="2"/>
      </rPr>
      <t>2</t>
    </r>
    <r>
      <rPr>
        <sz val="12"/>
        <color theme="1"/>
        <rFont val="Arial"/>
        <family val="2"/>
      </rPr>
      <t xml:space="preserve"> Wykazać VAT, jeśli w arkuszu "Założenia" pkt 6 wskazano wartość "TAK" lub "CZĘŚCIOWO".</t>
    </r>
  </si>
  <si>
    <r>
      <rPr>
        <vertAlign val="superscript"/>
        <sz val="10"/>
        <color theme="1"/>
        <rFont val="Arial"/>
        <family val="2"/>
      </rPr>
      <t>2</t>
    </r>
    <r>
      <rPr>
        <sz val="10"/>
        <color theme="1"/>
        <rFont val="Arial"/>
        <family val="2"/>
        <charset val="238"/>
      </rPr>
      <t xml:space="preserve"> Wykazać VAT, jeśli w arkuszu "Założenia" pkt 6 wskazano wartość "TAK" lub "CZĘŚCIOWO" . Należy wskazać wartość VAT projektu uznaną za kwalifikowalną i wskazaną w pozycji "Razem kwalifikowalny podatek VAT" Tabeli 1a (arkusz NAKŁADY)</t>
    </r>
  </si>
  <si>
    <r>
      <t>Wyjaśnienie: 
W przypadku, gdy łączna wartość projektu &lt; niż 5 mln EUR (włączając VAT) dotyczy również projektów objętych pomocą de minimis - VAT stanowi koszt kwalifikowalny - zaznacz "</t>
    </r>
    <r>
      <rPr>
        <b/>
        <sz val="12"/>
        <color theme="1"/>
        <rFont val="Arial"/>
        <family val="2"/>
        <charset val="238"/>
      </rPr>
      <t>TAK</t>
    </r>
    <r>
      <rPr>
        <sz val="12"/>
        <color theme="1"/>
        <rFont val="Arial"/>
        <family val="2"/>
        <charset val="238"/>
      </rPr>
      <t>"
W przypadku, gdy łączna wartość projektu ≥ 5 mln euro (włączając VAT) albo projektów z pomocą publiczną (bez względu na ich wartość) - VAT stanowi koszt kwalifikowalny tylko i wyłącznie, gdy nie może zostać odzyskany w oparciu o przepisy krajowe. Jednocześnie decydujące dla kwalifikowalności wydatku jest to, czy istnieje prawna możliwość odzyskania VAT z budżetu państwa, a nie czy VAT w danym przypadku rzeczywiście zostanie odzyskany - zaznacz "</t>
    </r>
    <r>
      <rPr>
        <b/>
        <sz val="12"/>
        <color theme="1"/>
        <rFont val="Arial"/>
        <family val="2"/>
        <charset val="238"/>
      </rPr>
      <t>TAK</t>
    </r>
    <r>
      <rPr>
        <sz val="12"/>
        <color theme="1"/>
        <rFont val="Arial"/>
        <family val="2"/>
        <charset val="238"/>
      </rPr>
      <t>"/"</t>
    </r>
    <r>
      <rPr>
        <b/>
        <sz val="12"/>
        <color theme="1"/>
        <rFont val="Arial"/>
        <family val="2"/>
        <charset val="238"/>
      </rPr>
      <t>NIE</t>
    </r>
    <r>
      <rPr>
        <sz val="12"/>
        <color theme="1"/>
        <rFont val="Arial"/>
        <family val="2"/>
        <charset val="238"/>
      </rPr>
      <t>"/"</t>
    </r>
    <r>
      <rPr>
        <b/>
        <sz val="12"/>
        <color theme="1"/>
        <rFont val="Arial"/>
        <family val="2"/>
        <charset val="238"/>
      </rPr>
      <t>CZĘŚCIOWO</t>
    </r>
    <r>
      <rPr>
        <sz val="12"/>
        <color theme="1"/>
        <rFont val="Arial"/>
        <family val="2"/>
        <charset val="238"/>
      </rPr>
      <t>"
W przypadku projektów partnerskich lub, w których występuje realizator, kwalifikowalność VAT rozpatruje się w odniesieniu do wszystkich podmiotów zaangażowanych w realizację projektu. Zapłacony podatek VAT może być uznany za wydatek kwalifikowalny wyłącznie wówczas, gdy beneficjentowi ani żadnemu innemu podmiotowi zaangażowanemu w realizację projektu lub wykorzystującemu do działalności opodatkowanej produkty będące efektem realizacji projektu, zarówno w fazie realizacyjnej jak i operacyjnej, ani uczestnikowi projektu, czy innemu podmiotowi otrzymującemu wsparcie, zgodnie z obowiązującym prawodawstwem krajowym, nie przysługuje prawo do obniżenia kwoty podatku należnego o kwotę podatku naliczonego lub ubiegania się o zwrot podatku VAT.</t>
    </r>
  </si>
  <si>
    <r>
      <rPr>
        <vertAlign val="superscript"/>
        <sz val="10"/>
        <color theme="1"/>
        <rFont val="Arial"/>
        <family val="2"/>
        <charset val="238"/>
      </rPr>
      <t>1</t>
    </r>
    <r>
      <rPr>
        <sz val="10"/>
        <color theme="1"/>
        <rFont val="Arial"/>
        <family val="2"/>
        <charset val="238"/>
      </rPr>
      <t xml:space="preserve"> Wartość całkowitych nakładów inwestycyjnych odpowiada sumie pozycji "Razem wydatki kwalifikowalne netto" i "Razem wydatki niekwalifikowalne netto" Tabeli 1a (arkusz NAKŁADY)</t>
    </r>
  </si>
  <si>
    <r>
      <t>Całkowite nakłady inwestycyjne netto projektu (bez VAT)</t>
    </r>
    <r>
      <rPr>
        <vertAlign val="superscript"/>
        <sz val="12"/>
        <color theme="1"/>
        <rFont val="Arial"/>
        <family val="2"/>
        <charset val="238"/>
      </rPr>
      <t>1</t>
    </r>
  </si>
  <si>
    <t>Załącznik nr 3.3 do Załącznika nr 3 
Załączniki do wniosku i umowy o dofinansowanie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</si>
</sst>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
  </numFmts>
  <fonts count="41"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12"/>
      <color theme="1"/>
      <name val="Arial"/>
      <family val="2"/>
      <charset val="238"/>
    </font>
    <font>
      <b/>
      <sz val="9"/>
      <color theme="1"/>
      <name val="Arial"/>
      <family val="2"/>
      <charset val="238"/>
    </font>
    <font>
      <sz val="12"/>
      <color theme="0"/>
      <name val="Arial"/>
      <family val="2"/>
      <charset val="238"/>
    </font>
    <font>
      <b/>
      <sz val="14"/>
      <color theme="1"/>
      <name val="Arial"/>
      <family val="2"/>
      <charset val="238"/>
    </font>
    <font>
      <b/>
      <sz val="12"/>
      <color theme="0"/>
      <name val="Arial"/>
      <family val="2"/>
      <charset val="238"/>
    </font>
    <font>
      <b/>
      <sz val="12"/>
      <color theme="1"/>
      <name val="Arial"/>
      <family val="2"/>
      <charset val="238"/>
    </font>
    <font>
      <u/>
      <sz val="12"/>
      <color theme="10"/>
      <name val="Arial"/>
      <family val="2"/>
      <charset val="238"/>
    </font>
    <font>
      <b/>
      <sz val="14"/>
      <color theme="1"/>
      <name val="Calibri"/>
      <family val="2"/>
    </font>
    <font>
      <b/>
      <sz val="20"/>
      <color theme="1"/>
      <name val="Arial"/>
      <family val="2"/>
      <charset val="238"/>
    </font>
    <font>
      <sz val="12"/>
      <color rgb="FFFF0000"/>
      <name val="Arial"/>
      <family val="2"/>
      <charset val="238"/>
    </font>
    <font>
      <b/>
      <sz val="12"/>
      <color rgb="FFFF0000"/>
      <name val="Arial"/>
      <family val="2"/>
      <charset val="238"/>
    </font>
    <font>
      <i/>
      <sz val="12"/>
      <color theme="1"/>
      <name val="Arial"/>
      <family val="2"/>
      <charset val="238"/>
    </font>
    <font>
      <b/>
      <sz val="12"/>
      <color theme="1"/>
      <name val="Arial"/>
      <family val="2"/>
    </font>
    <font>
      <sz val="10"/>
      <color theme="1"/>
      <name val="Arial"/>
      <family val="2"/>
      <charset val="238"/>
    </font>
    <font>
      <b/>
      <sz val="10"/>
      <color theme="1"/>
      <name val="Arial"/>
      <family val="2"/>
    </font>
    <font>
      <sz val="12"/>
      <color theme="1"/>
      <name val="Arial"/>
      <family val="2"/>
    </font>
    <font>
      <sz val="12"/>
      <name val="Arial"/>
      <family val="2"/>
      <charset val="238"/>
    </font>
    <font>
      <b/>
      <i/>
      <sz val="22"/>
      <color rgb="FFFF0000"/>
      <name val="Arial"/>
      <family val="2"/>
      <charset val="238"/>
    </font>
    <font>
      <b/>
      <sz val="12"/>
      <color rgb="FFFF0000"/>
      <name val="Arial"/>
      <family val="2"/>
    </font>
    <font>
      <sz val="9"/>
      <color theme="1"/>
      <name val="Arial"/>
      <family val="2"/>
      <charset val="238"/>
    </font>
    <font>
      <b/>
      <sz val="12"/>
      <name val="Arial"/>
      <family val="2"/>
      <charset val="238"/>
    </font>
    <font>
      <b/>
      <sz val="9"/>
      <name val="Arial"/>
      <family val="2"/>
      <charset val="238"/>
    </font>
    <font>
      <sz val="10"/>
      <name val="Arial"/>
      <family val="2"/>
      <charset val="238"/>
    </font>
    <font>
      <b/>
      <sz val="10"/>
      <name val="Arial"/>
      <family val="2"/>
    </font>
    <font>
      <b/>
      <sz val="16"/>
      <color theme="1"/>
      <name val="Arial"/>
      <family val="2"/>
      <charset val="238"/>
    </font>
    <font>
      <sz val="11"/>
      <color theme="1"/>
      <name val="Arial"/>
      <family val="2"/>
      <charset val="238"/>
    </font>
    <font>
      <b/>
      <sz val="11"/>
      <color theme="1"/>
      <name val="Arial"/>
      <family val="2"/>
      <charset val="238"/>
    </font>
    <font>
      <b/>
      <sz val="11"/>
      <color rgb="FFFF0000"/>
      <name val="Arial"/>
      <family val="2"/>
      <charset val="238"/>
    </font>
    <font>
      <b/>
      <sz val="10"/>
      <color theme="1"/>
      <name val="Arial"/>
      <family val="2"/>
      <charset val="238"/>
    </font>
    <font>
      <b/>
      <i/>
      <sz val="20"/>
      <color theme="1"/>
      <name val="Arial"/>
      <family val="2"/>
    </font>
    <font>
      <u/>
      <sz val="12"/>
      <color theme="10"/>
      <name val="Arial"/>
      <family val="2"/>
    </font>
    <font>
      <i/>
      <u/>
      <sz val="12"/>
      <color theme="10"/>
      <name val="Arial"/>
      <family val="2"/>
    </font>
    <font>
      <vertAlign val="superscript"/>
      <sz val="12"/>
      <color theme="1"/>
      <name val="Arial"/>
      <family val="2"/>
    </font>
    <font>
      <b/>
      <vertAlign val="superscript"/>
      <sz val="12"/>
      <color theme="1"/>
      <name val="Arial"/>
      <family val="2"/>
    </font>
    <font>
      <sz val="10"/>
      <color theme="1"/>
      <name val="Arial"/>
      <family val="2"/>
    </font>
    <font>
      <vertAlign val="superscript"/>
      <sz val="10"/>
      <color theme="1"/>
      <name val="Arial"/>
      <family val="2"/>
    </font>
    <font>
      <vertAlign val="superscript"/>
      <sz val="10"/>
      <color theme="1"/>
      <name val="Arial"/>
      <family val="2"/>
      <charset val="238"/>
    </font>
    <font>
      <vertAlign val="superscript"/>
      <sz val="12"/>
      <color theme="1"/>
      <name val="Arial"/>
      <family val="2"/>
      <charset val="238"/>
    </font>
  </fonts>
  <fills count="17">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rgb="FFFFC000"/>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rgb="FFFFFF00"/>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314">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xf numFmtId="0" fontId="5" fillId="0" borderId="0" xfId="0" applyFont="1"/>
    <xf numFmtId="0" fontId="7" fillId="0" borderId="0" xfId="0" applyFont="1" applyAlignment="1">
      <alignment horizontal="center" vertical="center"/>
    </xf>
    <xf numFmtId="0" fontId="8" fillId="7" borderId="33" xfId="0" applyFont="1" applyFill="1" applyBorder="1" applyAlignment="1">
      <alignment horizontal="center" vertical="center"/>
    </xf>
    <xf numFmtId="10" fontId="8" fillId="7" borderId="33" xfId="0" applyNumberFormat="1" applyFont="1" applyFill="1" applyBorder="1" applyAlignment="1">
      <alignment horizontal="center" vertical="center"/>
    </xf>
    <xf numFmtId="0" fontId="8" fillId="8" borderId="0" xfId="0" applyFont="1" applyFill="1"/>
    <xf numFmtId="0" fontId="3" fillId="8" borderId="0" xfId="0" applyFont="1" applyFill="1"/>
    <xf numFmtId="0" fontId="8" fillId="3" borderId="32" xfId="0" applyFont="1" applyFill="1" applyBorder="1" applyAlignment="1">
      <alignment horizontal="center" vertical="center"/>
    </xf>
    <xf numFmtId="0" fontId="3" fillId="8" borderId="32" xfId="0" applyFont="1" applyFill="1" applyBorder="1" applyAlignment="1">
      <alignment horizontal="center" vertical="center"/>
    </xf>
    <xf numFmtId="4" fontId="8" fillId="6" borderId="32" xfId="0" applyNumberFormat="1" applyFont="1" applyFill="1" applyBorder="1" applyAlignment="1">
      <alignment horizontal="center" vertical="center"/>
    </xf>
    <xf numFmtId="4" fontId="3" fillId="7" borderId="32" xfId="0" applyNumberFormat="1" applyFont="1" applyFill="1" applyBorder="1" applyAlignment="1">
      <alignment horizontal="center" vertical="center"/>
    </xf>
    <xf numFmtId="4" fontId="3" fillId="7" borderId="32" xfId="1" applyNumberFormat="1" applyFont="1" applyFill="1" applyBorder="1" applyAlignment="1">
      <alignment horizontal="center" vertical="center"/>
    </xf>
    <xf numFmtId="4" fontId="3" fillId="7" borderId="32" xfId="0" applyNumberFormat="1" applyFont="1" applyFill="1" applyBorder="1"/>
    <xf numFmtId="0" fontId="8" fillId="8" borderId="0" xfId="0" applyFont="1" applyFill="1" applyAlignment="1">
      <alignment vertical="center"/>
    </xf>
    <xf numFmtId="0" fontId="3" fillId="0" borderId="0" xfId="0" applyFont="1" applyAlignment="1">
      <alignment vertical="center" wrapText="1"/>
    </xf>
    <xf numFmtId="0" fontId="8" fillId="3" borderId="32" xfId="0" applyFont="1" applyFill="1" applyBorder="1" applyAlignment="1">
      <alignment horizontal="center" vertical="center" wrapText="1"/>
    </xf>
    <xf numFmtId="0" fontId="3" fillId="8" borderId="32" xfId="0" applyFont="1" applyFill="1" applyBorder="1" applyAlignment="1">
      <alignment wrapText="1"/>
    </xf>
    <xf numFmtId="0" fontId="8" fillId="8" borderId="32" xfId="0" applyFont="1" applyFill="1" applyBorder="1" applyAlignment="1">
      <alignment horizontal="center" vertical="center" wrapText="1"/>
    </xf>
    <xf numFmtId="0" fontId="14" fillId="0" borderId="0" xfId="0" applyFont="1" applyAlignment="1">
      <alignment horizontal="left" vertical="center" wrapText="1"/>
    </xf>
    <xf numFmtId="0" fontId="3" fillId="8" borderId="32" xfId="0" applyFont="1" applyFill="1" applyBorder="1" applyAlignment="1">
      <alignment horizontal="left" vertical="center" wrapText="1"/>
    </xf>
    <xf numFmtId="0" fontId="8" fillId="0" borderId="0" xfId="0" applyFont="1"/>
    <xf numFmtId="0" fontId="8" fillId="8" borderId="0" xfId="0" applyFont="1" applyFill="1" applyAlignment="1">
      <alignment vertical="center" wrapText="1"/>
    </xf>
    <xf numFmtId="164" fontId="3" fillId="8" borderId="32" xfId="1" applyNumberFormat="1" applyFont="1" applyFill="1" applyBorder="1" applyAlignment="1">
      <alignment horizontal="center" vertical="center"/>
    </xf>
    <xf numFmtId="164" fontId="3" fillId="0" borderId="32" xfId="0" applyNumberFormat="1" applyFont="1" applyBorder="1" applyAlignment="1">
      <alignment horizontal="center"/>
    </xf>
    <xf numFmtId="0" fontId="13" fillId="6" borderId="32" xfId="0" applyFont="1" applyFill="1" applyBorder="1" applyAlignment="1">
      <alignment horizontal="center" vertical="center"/>
    </xf>
    <xf numFmtId="0" fontId="3" fillId="6" borderId="32" xfId="0" applyFont="1" applyFill="1" applyBorder="1" applyAlignment="1">
      <alignment horizontal="center" vertical="center"/>
    </xf>
    <xf numFmtId="4" fontId="3" fillId="6" borderId="32" xfId="0" applyNumberFormat="1" applyFont="1" applyFill="1" applyBorder="1" applyAlignment="1">
      <alignment horizontal="center" vertical="center"/>
    </xf>
    <xf numFmtId="10" fontId="3" fillId="6" borderId="32" xfId="0" applyNumberFormat="1" applyFont="1" applyFill="1" applyBorder="1" applyAlignment="1">
      <alignment horizontal="center" vertical="center"/>
    </xf>
    <xf numFmtId="2" fontId="3" fillId="6" borderId="32" xfId="0" applyNumberFormat="1" applyFont="1" applyFill="1" applyBorder="1" applyAlignment="1">
      <alignment horizontal="center" vertical="center"/>
    </xf>
    <xf numFmtId="0" fontId="8" fillId="11" borderId="32" xfId="0" applyFont="1" applyFill="1" applyBorder="1" applyAlignment="1">
      <alignment horizontal="center" vertical="center" wrapText="1"/>
    </xf>
    <xf numFmtId="2" fontId="3" fillId="7" borderId="32" xfId="0" applyNumberFormat="1" applyFont="1" applyFill="1" applyBorder="1" applyAlignment="1">
      <alignment horizontal="center" vertical="center"/>
    </xf>
    <xf numFmtId="0" fontId="8" fillId="3" borderId="32" xfId="0" applyFont="1" applyFill="1" applyBorder="1"/>
    <xf numFmtId="0" fontId="3" fillId="8" borderId="32" xfId="0" applyFont="1" applyFill="1" applyBorder="1"/>
    <xf numFmtId="0" fontId="8" fillId="8" borderId="32" xfId="0" applyFont="1" applyFill="1" applyBorder="1"/>
    <xf numFmtId="0" fontId="8" fillId="8" borderId="32" xfId="0" applyFont="1" applyFill="1" applyBorder="1" applyAlignment="1">
      <alignment wrapText="1"/>
    </xf>
    <xf numFmtId="4" fontId="8" fillId="3" borderId="32" xfId="0" applyNumberFormat="1" applyFont="1" applyFill="1" applyBorder="1" applyAlignment="1">
      <alignment horizontal="center" vertical="center"/>
    </xf>
    <xf numFmtId="10" fontId="8" fillId="6" borderId="32" xfId="1" applyNumberFormat="1" applyFont="1" applyFill="1" applyBorder="1" applyAlignment="1">
      <alignment horizontal="center" vertical="center"/>
    </xf>
    <xf numFmtId="4" fontId="3" fillId="14" borderId="32" xfId="0" applyNumberFormat="1" applyFont="1" applyFill="1" applyBorder="1" applyAlignment="1">
      <alignment horizontal="center" vertical="center"/>
    </xf>
    <xf numFmtId="165" fontId="3" fillId="6" borderId="32" xfId="0" applyNumberFormat="1" applyFont="1" applyFill="1" applyBorder="1" applyAlignment="1">
      <alignment horizontal="center" vertical="center"/>
    </xf>
    <xf numFmtId="0" fontId="19" fillId="0" borderId="32" xfId="0" applyFont="1" applyBorder="1" applyAlignment="1">
      <alignment horizontal="left" vertical="top" wrapText="1"/>
    </xf>
    <xf numFmtId="0" fontId="3" fillId="8" borderId="32" xfId="0" applyFont="1" applyFill="1" applyBorder="1" applyAlignment="1">
      <alignment horizontal="left" vertical="top" wrapText="1"/>
    </xf>
    <xf numFmtId="0" fontId="19" fillId="0" borderId="32" xfId="0" applyFont="1" applyBorder="1" applyAlignment="1">
      <alignment wrapText="1"/>
    </xf>
    <xf numFmtId="0" fontId="8" fillId="3" borderId="32" xfId="0" applyFont="1" applyFill="1" applyBorder="1" applyAlignment="1">
      <alignment wrapText="1"/>
    </xf>
    <xf numFmtId="0" fontId="13" fillId="0" borderId="0" xfId="0" applyFont="1" applyAlignment="1">
      <alignment horizontal="center" vertical="center" wrapText="1"/>
    </xf>
    <xf numFmtId="0" fontId="8" fillId="8" borderId="0" xfId="0" applyFont="1" applyFill="1" applyAlignment="1">
      <alignment vertical="top"/>
    </xf>
    <xf numFmtId="0" fontId="14" fillId="0" borderId="0" xfId="0" applyFont="1" applyAlignment="1">
      <alignment vertical="top" wrapText="1"/>
    </xf>
    <xf numFmtId="2" fontId="3" fillId="13" borderId="32" xfId="0" applyNumberFormat="1" applyFont="1" applyFill="1" applyBorder="1" applyAlignment="1">
      <alignment horizontal="center" vertical="center"/>
    </xf>
    <xf numFmtId="0" fontId="8" fillId="8" borderId="32" xfId="0" applyFont="1" applyFill="1" applyBorder="1" applyAlignment="1">
      <alignment horizontal="left" vertical="center" wrapText="1"/>
    </xf>
    <xf numFmtId="4" fontId="3" fillId="15" borderId="32" xfId="0" applyNumberFormat="1" applyFont="1" applyFill="1" applyBorder="1" applyAlignment="1">
      <alignment horizontal="center" vertical="center"/>
    </xf>
    <xf numFmtId="2" fontId="8" fillId="6" borderId="32" xfId="0" applyNumberFormat="1" applyFont="1" applyFill="1" applyBorder="1" applyAlignment="1">
      <alignment horizontal="center" vertical="center"/>
    </xf>
    <xf numFmtId="0" fontId="8" fillId="8" borderId="0" xfId="0" applyFont="1" applyFill="1" applyAlignment="1">
      <alignment horizontal="center" vertical="center" wrapText="1"/>
    </xf>
    <xf numFmtId="4" fontId="8" fillId="8" borderId="0" xfId="0" applyNumberFormat="1" applyFont="1" applyFill="1" applyAlignment="1">
      <alignment horizontal="center" vertical="center"/>
    </xf>
    <xf numFmtId="0" fontId="3" fillId="8" borderId="0" xfId="0" applyFont="1" applyFill="1" applyAlignment="1">
      <alignment horizontal="center" vertical="center"/>
    </xf>
    <xf numFmtId="0" fontId="12" fillId="0" borderId="0" xfId="0" applyFont="1" applyAlignment="1">
      <alignment horizontal="right" vertical="center"/>
    </xf>
    <xf numFmtId="0" fontId="12" fillId="0" borderId="0" xfId="0" applyFont="1" applyAlignment="1">
      <alignment horizontal="center" vertical="center"/>
    </xf>
    <xf numFmtId="0" fontId="8" fillId="4" borderId="32" xfId="0" applyFont="1" applyFill="1" applyBorder="1" applyAlignment="1">
      <alignment horizontal="center" vertical="center"/>
    </xf>
    <xf numFmtId="0" fontId="3" fillId="4" borderId="32" xfId="0" applyFont="1" applyFill="1" applyBorder="1" applyAlignment="1">
      <alignment horizontal="center" vertical="center"/>
    </xf>
    <xf numFmtId="0" fontId="3" fillId="0" borderId="0" xfId="0" applyFont="1" applyAlignment="1">
      <alignment horizontal="center" vertical="center"/>
    </xf>
    <xf numFmtId="0" fontId="13" fillId="4" borderId="32" xfId="0" applyFont="1" applyFill="1" applyBorder="1" applyAlignment="1">
      <alignment horizontal="center" vertical="center"/>
    </xf>
    <xf numFmtId="0" fontId="5" fillId="8" borderId="0" xfId="0" applyFont="1" applyFill="1"/>
    <xf numFmtId="0" fontId="4" fillId="8" borderId="0" xfId="0" applyFont="1" applyFill="1" applyAlignment="1">
      <alignment horizontal="left" vertical="center" wrapText="1"/>
    </xf>
    <xf numFmtId="0" fontId="18" fillId="0" borderId="0" xfId="0" applyFont="1"/>
    <xf numFmtId="0" fontId="15" fillId="0" borderId="0" xfId="0" applyFont="1" applyAlignment="1">
      <alignment horizontal="center" vertical="center"/>
    </xf>
    <xf numFmtId="0" fontId="4" fillId="8" borderId="0" xfId="0" applyFont="1" applyFill="1" applyAlignment="1">
      <alignment vertical="center" wrapText="1"/>
    </xf>
    <xf numFmtId="0" fontId="3" fillId="8" borderId="0" xfId="0" applyFont="1" applyFill="1" applyAlignment="1">
      <alignment vertical="top" wrapText="1"/>
    </xf>
    <xf numFmtId="0" fontId="8" fillId="0" borderId="0" xfId="0" applyFont="1" applyAlignment="1">
      <alignment horizontal="center" vertical="center"/>
    </xf>
    <xf numFmtId="0" fontId="13" fillId="0" borderId="0" xfId="0" applyFont="1" applyAlignment="1">
      <alignment horizontal="center" vertical="center"/>
    </xf>
    <xf numFmtId="0" fontId="8" fillId="0" borderId="0" xfId="0" applyFont="1" applyAlignment="1">
      <alignment vertical="center" wrapText="1"/>
    </xf>
    <xf numFmtId="0" fontId="21" fillId="9" borderId="32" xfId="0" applyFont="1" applyFill="1" applyBorder="1" applyAlignment="1">
      <alignment horizontal="center" vertical="center"/>
    </xf>
    <xf numFmtId="0" fontId="22" fillId="8" borderId="0" xfId="0" applyFont="1" applyFill="1" applyAlignment="1">
      <alignment wrapText="1"/>
    </xf>
    <xf numFmtId="0" fontId="8" fillId="4" borderId="36" xfId="0" applyFont="1" applyFill="1" applyBorder="1" applyAlignment="1">
      <alignment horizontal="center" vertical="center"/>
    </xf>
    <xf numFmtId="0" fontId="3" fillId="8" borderId="0" xfId="0" applyFont="1" applyFill="1" applyAlignment="1">
      <alignment wrapText="1"/>
    </xf>
    <xf numFmtId="0" fontId="12" fillId="8" borderId="0" xfId="0" applyFont="1" applyFill="1"/>
    <xf numFmtId="0" fontId="8" fillId="0" borderId="0" xfId="0" applyFont="1" applyAlignment="1">
      <alignment horizontal="center" vertical="center" wrapText="1"/>
    </xf>
    <xf numFmtId="2" fontId="3" fillId="7" borderId="36" xfId="0" applyNumberFormat="1" applyFont="1" applyFill="1" applyBorder="1" applyAlignment="1">
      <alignment horizontal="center" vertical="center"/>
    </xf>
    <xf numFmtId="0" fontId="3" fillId="0" borderId="0" xfId="0" applyFont="1" applyAlignment="1">
      <alignment vertical="top" wrapText="1"/>
    </xf>
    <xf numFmtId="0" fontId="15" fillId="0" borderId="0" xfId="0" applyFont="1"/>
    <xf numFmtId="0" fontId="23" fillId="8" borderId="0" xfId="0" applyFont="1" applyFill="1"/>
    <xf numFmtId="0" fontId="19" fillId="8" borderId="0" xfId="0" applyFont="1" applyFill="1"/>
    <xf numFmtId="0" fontId="16" fillId="8" borderId="32" xfId="0" applyFont="1" applyFill="1" applyBorder="1"/>
    <xf numFmtId="0" fontId="28" fillId="0" borderId="0" xfId="0" applyFont="1"/>
    <xf numFmtId="0" fontId="29" fillId="8" borderId="0" xfId="0" applyFont="1" applyFill="1"/>
    <xf numFmtId="0" fontId="28" fillId="8" borderId="0" xfId="0" applyFont="1" applyFill="1"/>
    <xf numFmtId="0" fontId="30" fillId="8" borderId="0" xfId="0" applyFont="1" applyFill="1"/>
    <xf numFmtId="0" fontId="31" fillId="3" borderId="32" xfId="0" applyFont="1" applyFill="1" applyBorder="1"/>
    <xf numFmtId="0" fontId="31" fillId="3" borderId="32" xfId="0" applyFont="1" applyFill="1" applyBorder="1" applyAlignment="1">
      <alignment horizontal="center" vertical="center" wrapText="1"/>
    </xf>
    <xf numFmtId="0" fontId="16" fillId="8" borderId="0" xfId="0" applyFont="1" applyFill="1"/>
    <xf numFmtId="0" fontId="31" fillId="8" borderId="32" xfId="0" applyFont="1" applyFill="1" applyBorder="1"/>
    <xf numFmtId="4" fontId="31" fillId="6" borderId="32" xfId="0" applyNumberFormat="1" applyFont="1" applyFill="1" applyBorder="1" applyAlignment="1">
      <alignment horizontal="center" vertical="center"/>
    </xf>
    <xf numFmtId="4" fontId="16" fillId="7" borderId="32" xfId="0" applyNumberFormat="1" applyFont="1" applyFill="1" applyBorder="1" applyAlignment="1">
      <alignment horizontal="center" vertical="center"/>
    </xf>
    <xf numFmtId="4" fontId="16" fillId="6" borderId="32" xfId="0" applyNumberFormat="1" applyFont="1" applyFill="1" applyBorder="1" applyAlignment="1">
      <alignment horizontal="center" vertical="center"/>
    </xf>
    <xf numFmtId="0" fontId="31" fillId="8" borderId="0" xfId="0" applyFont="1" applyFill="1"/>
    <xf numFmtId="165" fontId="16" fillId="6" borderId="32" xfId="0" applyNumberFormat="1" applyFont="1" applyFill="1" applyBorder="1" applyAlignment="1">
      <alignment horizontal="center" vertical="center"/>
    </xf>
    <xf numFmtId="4" fontId="31" fillId="3" borderId="32" xfId="0" applyNumberFormat="1" applyFont="1" applyFill="1" applyBorder="1" applyAlignment="1">
      <alignment horizontal="center" vertical="center"/>
    </xf>
    <xf numFmtId="10" fontId="31" fillId="3" borderId="32" xfId="1" applyNumberFormat="1" applyFont="1" applyFill="1" applyBorder="1" applyAlignment="1">
      <alignment horizontal="center" vertical="center"/>
    </xf>
    <xf numFmtId="2" fontId="31" fillId="3" borderId="32" xfId="1" applyNumberFormat="1" applyFont="1" applyFill="1" applyBorder="1" applyAlignment="1">
      <alignment horizontal="center" vertical="center"/>
    </xf>
    <xf numFmtId="4" fontId="3" fillId="7" borderId="37" xfId="0" applyNumberFormat="1" applyFont="1" applyFill="1" applyBorder="1" applyAlignment="1">
      <alignment horizontal="center" vertical="center"/>
    </xf>
    <xf numFmtId="0" fontId="16" fillId="0" borderId="0" xfId="0" applyFont="1" applyAlignment="1">
      <alignment horizontal="left" vertical="center"/>
    </xf>
    <xf numFmtId="0" fontId="8" fillId="7" borderId="49" xfId="0" applyFont="1" applyFill="1" applyBorder="1" applyAlignment="1">
      <alignment horizontal="center" vertical="center"/>
    </xf>
    <xf numFmtId="0" fontId="8" fillId="7" borderId="49" xfId="0" applyFont="1" applyFill="1" applyBorder="1" applyAlignment="1" applyProtection="1">
      <alignment horizontal="center" vertical="center"/>
      <protection locked="0"/>
    </xf>
    <xf numFmtId="0" fontId="8" fillId="2" borderId="27" xfId="0" applyFont="1" applyFill="1" applyBorder="1" applyAlignment="1">
      <alignment horizontal="center" vertical="center"/>
    </xf>
    <xf numFmtId="9" fontId="8" fillId="6" borderId="29" xfId="0" applyNumberFormat="1" applyFont="1" applyFill="1" applyBorder="1" applyAlignment="1">
      <alignment horizontal="center" vertical="center"/>
    </xf>
    <xf numFmtId="0" fontId="8" fillId="6" borderId="49" xfId="0" applyFont="1" applyFill="1" applyBorder="1" applyAlignment="1">
      <alignment horizontal="center" vertical="center"/>
    </xf>
    <xf numFmtId="0" fontId="16" fillId="0" borderId="0" xfId="0" applyFont="1" applyAlignment="1">
      <alignment vertical="center" wrapText="1"/>
    </xf>
    <xf numFmtId="0" fontId="25" fillId="0" borderId="0" xfId="0" applyFont="1" applyAlignment="1">
      <alignment vertical="center" wrapText="1"/>
    </xf>
    <xf numFmtId="0" fontId="9" fillId="5" borderId="18" xfId="2" applyFont="1" applyFill="1" applyBorder="1" applyAlignment="1">
      <alignment horizontal="center" wrapText="1"/>
    </xf>
    <xf numFmtId="0" fontId="9" fillId="5" borderId="19" xfId="2" applyFont="1" applyFill="1" applyBorder="1" applyAlignment="1">
      <alignment horizontal="center" wrapText="1"/>
    </xf>
    <xf numFmtId="0" fontId="9" fillId="5" borderId="20" xfId="2" applyFont="1" applyFill="1" applyBorder="1" applyAlignment="1">
      <alignment horizontal="center" wrapText="1"/>
    </xf>
    <xf numFmtId="0" fontId="9" fillId="5" borderId="7" xfId="2" applyFont="1" applyFill="1" applyBorder="1" applyAlignment="1">
      <alignment horizontal="center" wrapText="1"/>
    </xf>
    <xf numFmtId="0" fontId="9" fillId="5" borderId="0" xfId="2" applyFont="1" applyFill="1" applyBorder="1" applyAlignment="1">
      <alignment horizontal="center" wrapText="1"/>
    </xf>
    <xf numFmtId="0" fontId="9" fillId="5" borderId="8" xfId="2" applyFont="1" applyFill="1" applyBorder="1" applyAlignment="1">
      <alignment horizontal="center" wrapText="1"/>
    </xf>
    <xf numFmtId="0" fontId="33" fillId="5" borderId="7" xfId="2" quotePrefix="1" applyFont="1" applyFill="1" applyBorder="1" applyAlignment="1">
      <alignment horizontal="center" wrapText="1"/>
    </xf>
    <xf numFmtId="0" fontId="33" fillId="5" borderId="0" xfId="2" quotePrefix="1" applyFont="1" applyFill="1" applyBorder="1" applyAlignment="1">
      <alignment horizontal="center" wrapText="1"/>
    </xf>
    <xf numFmtId="0" fontId="33" fillId="5" borderId="8" xfId="2" quotePrefix="1" applyFont="1" applyFill="1" applyBorder="1" applyAlignment="1">
      <alignment horizontal="center" wrapText="1"/>
    </xf>
    <xf numFmtId="0" fontId="4" fillId="8" borderId="0" xfId="0" applyFont="1" applyFill="1" applyAlignment="1">
      <alignment horizontal="lef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23" fillId="6" borderId="38" xfId="0" applyFont="1" applyFill="1" applyBorder="1" applyAlignment="1">
      <alignment horizontal="center" wrapText="1"/>
    </xf>
    <xf numFmtId="0" fontId="23" fillId="6" borderId="39" xfId="0" applyFont="1" applyFill="1" applyBorder="1" applyAlignment="1">
      <alignment horizontal="center" wrapText="1"/>
    </xf>
    <xf numFmtId="0" fontId="23" fillId="6" borderId="40" xfId="0" applyFont="1" applyFill="1" applyBorder="1" applyAlignment="1">
      <alignment horizont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9" fillId="5" borderId="1" xfId="2" applyFont="1" applyFill="1" applyBorder="1" applyAlignment="1">
      <alignment horizontal="center" wrapText="1"/>
    </xf>
    <xf numFmtId="0" fontId="9" fillId="5" borderId="2" xfId="2" applyFont="1" applyFill="1" applyBorder="1" applyAlignment="1">
      <alignment horizontal="center" wrapText="1"/>
    </xf>
    <xf numFmtId="0" fontId="9" fillId="5" borderId="3" xfId="2" applyFont="1" applyFill="1" applyBorder="1" applyAlignment="1">
      <alignment horizont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41" xfId="0" applyFont="1" applyFill="1" applyBorder="1" applyAlignment="1">
      <alignment horizontal="center" wrapText="1"/>
    </xf>
    <xf numFmtId="0" fontId="8" fillId="3" borderId="42" xfId="0" applyFont="1" applyFill="1" applyBorder="1" applyAlignment="1">
      <alignment horizontal="center" wrapText="1"/>
    </xf>
    <xf numFmtId="0" fontId="8" fillId="3" borderId="43" xfId="0" applyFont="1" applyFill="1" applyBorder="1" applyAlignment="1">
      <alignment horizontal="center" wrapText="1"/>
    </xf>
    <xf numFmtId="0" fontId="19" fillId="6" borderId="4" xfId="0" applyFont="1" applyFill="1" applyBorder="1" applyAlignment="1">
      <alignment horizontal="center" vertical="center" wrapText="1"/>
    </xf>
    <xf numFmtId="0" fontId="19" fillId="6" borderId="5"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9" fillId="6" borderId="18" xfId="0" applyFont="1" applyFill="1" applyBorder="1" applyAlignment="1">
      <alignment horizontal="center" vertical="center" wrapText="1"/>
    </xf>
    <xf numFmtId="0" fontId="19" fillId="6" borderId="19" xfId="0" applyFont="1" applyFill="1" applyBorder="1" applyAlignment="1">
      <alignment horizontal="center" vertical="center" wrapText="1"/>
    </xf>
    <xf numFmtId="0" fontId="19" fillId="6" borderId="20" xfId="0" applyFont="1" applyFill="1" applyBorder="1" applyAlignment="1">
      <alignment horizontal="center" vertical="center" wrapText="1"/>
    </xf>
    <xf numFmtId="0" fontId="8" fillId="3" borderId="15" xfId="0" applyFont="1" applyFill="1" applyBorder="1" applyAlignment="1">
      <alignment horizontal="center" wrapText="1"/>
    </xf>
    <xf numFmtId="0" fontId="8" fillId="3" borderId="16" xfId="0" applyFont="1" applyFill="1" applyBorder="1" applyAlignment="1">
      <alignment horizontal="center" wrapText="1"/>
    </xf>
    <xf numFmtId="0" fontId="8" fillId="3" borderId="17" xfId="0" applyFont="1" applyFill="1" applyBorder="1" applyAlignment="1">
      <alignment horizontal="center" wrapText="1"/>
    </xf>
    <xf numFmtId="0" fontId="15" fillId="8" borderId="48" xfId="0" applyFont="1" applyFill="1" applyBorder="1" applyAlignment="1">
      <alignment horizontal="left" vertical="top" wrapText="1"/>
    </xf>
    <xf numFmtId="0" fontId="15" fillId="8" borderId="49" xfId="0" applyFont="1" applyFill="1" applyBorder="1" applyAlignment="1">
      <alignment horizontal="left" vertical="top" wrapText="1"/>
    </xf>
    <xf numFmtId="0" fontId="8" fillId="2" borderId="44" xfId="0" applyFont="1" applyFill="1" applyBorder="1" applyAlignment="1">
      <alignment horizontal="center" vertical="center"/>
    </xf>
    <xf numFmtId="0" fontId="8" fillId="2" borderId="35" xfId="0" applyFont="1" applyFill="1" applyBorder="1" applyAlignment="1">
      <alignment horizontal="center" vertical="center"/>
    </xf>
    <xf numFmtId="0" fontId="3" fillId="7" borderId="53" xfId="0" applyFont="1" applyFill="1" applyBorder="1" applyAlignment="1">
      <alignment horizontal="center" vertical="top" wrapText="1"/>
    </xf>
    <xf numFmtId="0" fontId="3" fillId="7" borderId="39" xfId="0" applyFont="1" applyFill="1" applyBorder="1" applyAlignment="1">
      <alignment horizontal="center" vertical="top" wrapText="1"/>
    </xf>
    <xf numFmtId="0" fontId="3" fillId="7" borderId="40" xfId="0" applyFont="1" applyFill="1" applyBorder="1" applyAlignment="1">
      <alignment horizontal="center" vertical="top" wrapText="1"/>
    </xf>
    <xf numFmtId="0" fontId="8" fillId="0" borderId="32" xfId="0" applyFont="1" applyBorder="1" applyAlignment="1">
      <alignment horizontal="left" vertical="center" wrapText="1"/>
    </xf>
    <xf numFmtId="0" fontId="8" fillId="2" borderId="47"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50" xfId="0" applyFont="1" applyFill="1" applyBorder="1" applyAlignment="1">
      <alignment horizontal="center" vertical="center"/>
    </xf>
    <xf numFmtId="0" fontId="8" fillId="0" borderId="48" xfId="0" applyFont="1" applyBorder="1" applyAlignment="1">
      <alignment horizontal="left" vertical="center" wrapText="1"/>
    </xf>
    <xf numFmtId="0" fontId="3" fillId="0" borderId="51" xfId="0" applyFont="1" applyBorder="1" applyAlignment="1">
      <alignment horizontal="justify" vertical="center" wrapText="1"/>
    </xf>
    <xf numFmtId="0" fontId="3" fillId="0" borderId="52" xfId="0" applyFont="1" applyBorder="1" applyAlignment="1">
      <alignment horizontal="justify" vertical="center" wrapText="1"/>
    </xf>
    <xf numFmtId="0" fontId="3" fillId="8" borderId="32" xfId="0" applyFont="1" applyFill="1" applyBorder="1" applyAlignment="1">
      <alignment horizontal="justify" vertical="top" wrapText="1"/>
    </xf>
    <xf numFmtId="0" fontId="3" fillId="8" borderId="33" xfId="0" applyFont="1" applyFill="1" applyBorder="1" applyAlignment="1">
      <alignment horizontal="justify" vertical="top" wrapText="1"/>
    </xf>
    <xf numFmtId="0" fontId="3" fillId="8" borderId="51" xfId="0" applyFont="1" applyFill="1" applyBorder="1" applyAlignment="1">
      <alignment horizontal="justify" vertical="top" wrapText="1"/>
    </xf>
    <xf numFmtId="0" fontId="3" fillId="8" borderId="52" xfId="0" applyFont="1" applyFill="1" applyBorder="1" applyAlignment="1">
      <alignment horizontal="justify" vertical="top" wrapText="1"/>
    </xf>
    <xf numFmtId="0" fontId="11" fillId="2" borderId="44" xfId="0" applyFont="1" applyFill="1" applyBorder="1" applyAlignment="1">
      <alignment horizontal="center" vertical="center"/>
    </xf>
    <xf numFmtId="0" fontId="11" fillId="2" borderId="45" xfId="0" applyFont="1" applyFill="1" applyBorder="1" applyAlignment="1">
      <alignment horizontal="center" vertical="center"/>
    </xf>
    <xf numFmtId="0" fontId="11" fillId="2" borderId="46" xfId="0" applyFont="1" applyFill="1" applyBorder="1" applyAlignment="1">
      <alignment horizontal="center" vertical="center"/>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8" fillId="0" borderId="28" xfId="0" applyFont="1" applyBorder="1" applyAlignment="1">
      <alignment horizontal="left" vertical="center" wrapText="1"/>
    </xf>
    <xf numFmtId="0" fontId="8" fillId="8" borderId="36" xfId="0" applyFont="1" applyFill="1" applyBorder="1" applyAlignment="1">
      <alignment horizontal="center" vertical="center" wrapText="1"/>
    </xf>
    <xf numFmtId="0" fontId="8" fillId="8" borderId="37" xfId="0" applyFont="1" applyFill="1" applyBorder="1" applyAlignment="1">
      <alignment horizontal="center" vertical="center" wrapText="1"/>
    </xf>
    <xf numFmtId="0" fontId="3" fillId="8" borderId="32" xfId="0" applyFont="1" applyFill="1" applyBorder="1" applyAlignment="1">
      <alignment horizontal="center" vertical="center" wrapText="1"/>
    </xf>
    <xf numFmtId="0" fontId="3" fillId="8"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3" fillId="8" borderId="36" xfId="0" applyFont="1" applyFill="1" applyBorder="1" applyAlignment="1">
      <alignment horizontal="center" vertical="center" wrapText="1"/>
    </xf>
    <xf numFmtId="0" fontId="3" fillId="8" borderId="37" xfId="0" applyFont="1" applyFill="1" applyBorder="1" applyAlignment="1">
      <alignment horizontal="center" vertical="center" wrapText="1"/>
    </xf>
    <xf numFmtId="0" fontId="11" fillId="2" borderId="36"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37" xfId="0" applyFont="1" applyFill="1" applyBorder="1" applyAlignment="1">
      <alignment horizontal="center" vertical="center"/>
    </xf>
    <xf numFmtId="0" fontId="3" fillId="12" borderId="25" xfId="0" applyFont="1" applyFill="1" applyBorder="1" applyAlignment="1">
      <alignment horizontal="center" vertical="center" wrapText="1"/>
    </xf>
    <xf numFmtId="0" fontId="3" fillId="12" borderId="10" xfId="0" applyFont="1" applyFill="1" applyBorder="1" applyAlignment="1">
      <alignment horizontal="center" vertical="center" wrapText="1"/>
    </xf>
    <xf numFmtId="0" fontId="3" fillId="12" borderId="26"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0" borderId="37" xfId="0" applyFont="1" applyBorder="1" applyAlignment="1">
      <alignment horizontal="center" vertical="center"/>
    </xf>
    <xf numFmtId="0" fontId="8" fillId="11" borderId="36" xfId="0" applyFont="1" applyFill="1" applyBorder="1" applyAlignment="1">
      <alignment horizontal="center" vertical="center" wrapText="1"/>
    </xf>
    <xf numFmtId="0" fontId="8" fillId="11" borderId="37" xfId="0" applyFont="1" applyFill="1" applyBorder="1" applyAlignment="1">
      <alignment horizontal="center" vertical="center" wrapText="1"/>
    </xf>
    <xf numFmtId="0" fontId="3" fillId="12" borderId="21" xfId="0" applyFont="1" applyFill="1" applyBorder="1" applyAlignment="1">
      <alignment horizontal="justify" vertical="top" wrapText="1"/>
    </xf>
    <xf numFmtId="0" fontId="3" fillId="12" borderId="5" xfId="0" applyFont="1" applyFill="1" applyBorder="1" applyAlignment="1">
      <alignment horizontal="justify" vertical="top" wrapText="1"/>
    </xf>
    <xf numFmtId="0" fontId="3" fillId="12" borderId="22" xfId="0" applyFont="1" applyFill="1" applyBorder="1" applyAlignment="1">
      <alignment horizontal="justify" vertical="top" wrapText="1"/>
    </xf>
    <xf numFmtId="0" fontId="3" fillId="12" borderId="23" xfId="0" applyFont="1" applyFill="1" applyBorder="1" applyAlignment="1">
      <alignment horizontal="justify" vertical="top" wrapText="1"/>
    </xf>
    <xf numFmtId="0" fontId="3" fillId="12" borderId="0" xfId="0" applyFont="1" applyFill="1" applyAlignment="1">
      <alignment horizontal="justify" vertical="top" wrapText="1"/>
    </xf>
    <xf numFmtId="0" fontId="3" fillId="12" borderId="24" xfId="0" applyFont="1" applyFill="1" applyBorder="1" applyAlignment="1">
      <alignment horizontal="justify" vertical="top" wrapText="1"/>
    </xf>
    <xf numFmtId="0" fontId="3" fillId="12" borderId="25" xfId="0" applyFont="1" applyFill="1" applyBorder="1" applyAlignment="1">
      <alignment horizontal="justify" vertical="top" wrapText="1"/>
    </xf>
    <xf numFmtId="0" fontId="3" fillId="12" borderId="10" xfId="0" applyFont="1" applyFill="1" applyBorder="1" applyAlignment="1">
      <alignment horizontal="justify" vertical="top" wrapText="1"/>
    </xf>
    <xf numFmtId="0" fontId="3" fillId="12" borderId="26" xfId="0" applyFont="1" applyFill="1" applyBorder="1" applyAlignment="1">
      <alignment horizontal="justify" vertical="top" wrapText="1"/>
    </xf>
    <xf numFmtId="0" fontId="8" fillId="3" borderId="13" xfId="0" applyFont="1" applyFill="1" applyBorder="1" applyAlignment="1">
      <alignment horizontal="center" vertical="center" wrapText="1"/>
    </xf>
    <xf numFmtId="0" fontId="3" fillId="0" borderId="37" xfId="0" applyFont="1" applyBorder="1" applyAlignment="1">
      <alignment horizontal="center" vertical="center" wrapText="1"/>
    </xf>
    <xf numFmtId="0" fontId="8" fillId="10" borderId="25" xfId="0" applyFont="1" applyFill="1" applyBorder="1" applyAlignment="1">
      <alignment horizontal="center" vertical="center" wrapText="1"/>
    </xf>
    <xf numFmtId="0" fontId="8" fillId="10" borderId="10" xfId="0" applyFont="1" applyFill="1" applyBorder="1" applyAlignment="1">
      <alignment horizontal="center" vertical="center" wrapText="1"/>
    </xf>
    <xf numFmtId="0" fontId="3" fillId="12" borderId="23" xfId="0" applyFont="1" applyFill="1" applyBorder="1" applyAlignment="1">
      <alignment horizontal="center" vertical="center" wrapText="1"/>
    </xf>
    <xf numFmtId="0" fontId="3" fillId="12" borderId="0" xfId="0" applyFont="1" applyFill="1" applyAlignment="1">
      <alignment horizontal="center" vertical="center" wrapText="1"/>
    </xf>
    <xf numFmtId="0" fontId="8" fillId="8" borderId="0" xfId="0" applyFont="1" applyFill="1" applyAlignment="1">
      <alignment vertical="center"/>
    </xf>
    <xf numFmtId="0" fontId="3" fillId="12" borderId="21" xfId="0" applyFont="1" applyFill="1" applyBorder="1" applyAlignment="1">
      <alignment horizontal="justify" vertical="center" wrapText="1"/>
    </xf>
    <xf numFmtId="0" fontId="3" fillId="12" borderId="5" xfId="0" applyFont="1" applyFill="1" applyBorder="1" applyAlignment="1">
      <alignment horizontal="justify" vertical="center" wrapText="1"/>
    </xf>
    <xf numFmtId="0" fontId="3" fillId="12" borderId="22" xfId="0" applyFont="1" applyFill="1" applyBorder="1" applyAlignment="1">
      <alignment horizontal="justify" vertical="center" wrapText="1"/>
    </xf>
    <xf numFmtId="0" fontId="3" fillId="12" borderId="25" xfId="0" applyFont="1" applyFill="1" applyBorder="1" applyAlignment="1">
      <alignment horizontal="justify" vertical="center" wrapText="1"/>
    </xf>
    <xf numFmtId="0" fontId="3" fillId="12" borderId="10" xfId="0" applyFont="1" applyFill="1" applyBorder="1" applyAlignment="1">
      <alignment horizontal="justify" vertical="center" wrapText="1"/>
    </xf>
    <xf numFmtId="0" fontId="3" fillId="12" borderId="26" xfId="0" applyFont="1" applyFill="1" applyBorder="1" applyAlignment="1">
      <alignment horizontal="justify" vertical="center" wrapText="1"/>
    </xf>
    <xf numFmtId="0" fontId="11" fillId="2" borderId="36"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3" fillId="12" borderId="21" xfId="0" applyFont="1" applyFill="1" applyBorder="1" applyAlignment="1">
      <alignment horizontal="left" vertical="center" wrapText="1"/>
    </xf>
    <xf numFmtId="0" fontId="3" fillId="12" borderId="5" xfId="0" applyFont="1" applyFill="1" applyBorder="1" applyAlignment="1">
      <alignment horizontal="left" vertical="center" wrapText="1"/>
    </xf>
    <xf numFmtId="0" fontId="3" fillId="12" borderId="22" xfId="0" applyFont="1" applyFill="1" applyBorder="1" applyAlignment="1">
      <alignment horizontal="left" vertical="center" wrapText="1"/>
    </xf>
    <xf numFmtId="0" fontId="3" fillId="12" borderId="25" xfId="0" applyFont="1" applyFill="1" applyBorder="1" applyAlignment="1">
      <alignment horizontal="left" vertical="center" wrapText="1"/>
    </xf>
    <xf numFmtId="0" fontId="3" fillId="12" borderId="10" xfId="0" applyFont="1" applyFill="1" applyBorder="1" applyAlignment="1">
      <alignment horizontal="left" vertical="center" wrapText="1"/>
    </xf>
    <xf numFmtId="0" fontId="3" fillId="12" borderId="26" xfId="0" applyFont="1" applyFill="1" applyBorder="1" applyAlignment="1">
      <alignment horizontal="left" vertical="center" wrapText="1"/>
    </xf>
    <xf numFmtId="0" fontId="16" fillId="12" borderId="21" xfId="0" applyFont="1" applyFill="1" applyBorder="1" applyAlignment="1">
      <alignment horizontal="left" vertical="center" wrapText="1"/>
    </xf>
    <xf numFmtId="0" fontId="16" fillId="12" borderId="5" xfId="0" applyFont="1" applyFill="1" applyBorder="1" applyAlignment="1">
      <alignment horizontal="left" vertical="center" wrapText="1"/>
    </xf>
    <xf numFmtId="0" fontId="16" fillId="12" borderId="22" xfId="0" applyFont="1" applyFill="1" applyBorder="1" applyAlignment="1">
      <alignment horizontal="left" vertical="center" wrapText="1"/>
    </xf>
    <xf numFmtId="0" fontId="16" fillId="12" borderId="23" xfId="0" applyFont="1" applyFill="1" applyBorder="1" applyAlignment="1">
      <alignment horizontal="left" vertical="center" wrapText="1"/>
    </xf>
    <xf numFmtId="0" fontId="16" fillId="12" borderId="0" xfId="0" applyFont="1" applyFill="1" applyAlignment="1">
      <alignment horizontal="left" vertical="center" wrapText="1"/>
    </xf>
    <xf numFmtId="0" fontId="16" fillId="12" borderId="24" xfId="0" applyFont="1" applyFill="1" applyBorder="1" applyAlignment="1">
      <alignment horizontal="left" vertical="center" wrapText="1"/>
    </xf>
    <xf numFmtId="0" fontId="16" fillId="12" borderId="25" xfId="0" applyFont="1" applyFill="1" applyBorder="1" applyAlignment="1">
      <alignment horizontal="left" vertical="center" wrapText="1"/>
    </xf>
    <xf numFmtId="0" fontId="16" fillId="12" borderId="10" xfId="0" applyFont="1" applyFill="1" applyBorder="1" applyAlignment="1">
      <alignment horizontal="left" vertical="center" wrapText="1"/>
    </xf>
    <xf numFmtId="0" fontId="16" fillId="12" borderId="26" xfId="0" applyFont="1" applyFill="1" applyBorder="1" applyAlignment="1">
      <alignment horizontal="left" vertical="center" wrapText="1"/>
    </xf>
    <xf numFmtId="0" fontId="19" fillId="12" borderId="25" xfId="0" applyFont="1" applyFill="1" applyBorder="1" applyAlignment="1">
      <alignment horizontal="center" vertical="center" wrapText="1"/>
    </xf>
    <xf numFmtId="0" fontId="19" fillId="12" borderId="10" xfId="0" applyFont="1" applyFill="1" applyBorder="1" applyAlignment="1">
      <alignment horizontal="center" vertical="center" wrapText="1"/>
    </xf>
    <xf numFmtId="0" fontId="37" fillId="8" borderId="0" xfId="0" applyFont="1" applyFill="1" applyAlignment="1">
      <alignment horizontal="left" wrapText="1"/>
    </xf>
    <xf numFmtId="0" fontId="16" fillId="8" borderId="0" xfId="0" applyFont="1" applyFill="1" applyAlignment="1">
      <alignment horizontal="left" wrapText="1"/>
    </xf>
    <xf numFmtId="0" fontId="20" fillId="16" borderId="0" xfId="0" applyFont="1" applyFill="1" applyAlignment="1">
      <alignment horizontal="center" vertical="center"/>
    </xf>
    <xf numFmtId="0" fontId="25" fillId="12" borderId="21" xfId="0" applyFont="1" applyFill="1" applyBorder="1" applyAlignment="1">
      <alignment horizontal="justify" vertical="center" wrapText="1"/>
    </xf>
    <xf numFmtId="0" fontId="25" fillId="12" borderId="5" xfId="0" applyFont="1" applyFill="1" applyBorder="1" applyAlignment="1">
      <alignment horizontal="justify" vertical="center" wrapText="1"/>
    </xf>
    <xf numFmtId="0" fontId="25" fillId="12" borderId="22" xfId="0" applyFont="1" applyFill="1" applyBorder="1" applyAlignment="1">
      <alignment horizontal="justify" vertical="center" wrapText="1"/>
    </xf>
    <xf numFmtId="0" fontId="25" fillId="12" borderId="23" xfId="0" applyFont="1" applyFill="1" applyBorder="1" applyAlignment="1">
      <alignment horizontal="justify" vertical="center" wrapText="1"/>
    </xf>
    <xf numFmtId="0" fontId="25" fillId="12" borderId="0" xfId="0" applyFont="1" applyFill="1" applyAlignment="1">
      <alignment horizontal="justify" vertical="center" wrapText="1"/>
    </xf>
    <xf numFmtId="0" fontId="25" fillId="12" borderId="24" xfId="0" applyFont="1" applyFill="1" applyBorder="1" applyAlignment="1">
      <alignment horizontal="justify" vertical="center" wrapText="1"/>
    </xf>
    <xf numFmtId="0" fontId="25" fillId="12" borderId="25" xfId="0" applyFont="1" applyFill="1" applyBorder="1" applyAlignment="1">
      <alignment horizontal="justify" vertical="center" wrapText="1"/>
    </xf>
    <xf numFmtId="0" fontId="25" fillId="12" borderId="10" xfId="0" applyFont="1" applyFill="1" applyBorder="1" applyAlignment="1">
      <alignment horizontal="justify" vertical="center" wrapText="1"/>
    </xf>
    <xf numFmtId="0" fontId="25" fillId="12" borderId="26" xfId="0" applyFont="1" applyFill="1" applyBorder="1" applyAlignment="1">
      <alignment horizontal="justify" vertical="center" wrapText="1"/>
    </xf>
    <xf numFmtId="0" fontId="3" fillId="12" borderId="36" xfId="0" applyFont="1" applyFill="1" applyBorder="1" applyAlignment="1">
      <alignment horizontal="justify" vertical="center" wrapText="1"/>
    </xf>
    <xf numFmtId="0" fontId="3" fillId="12" borderId="13" xfId="0" applyFont="1" applyFill="1" applyBorder="1" applyAlignment="1">
      <alignment horizontal="justify" vertical="center" wrapText="1"/>
    </xf>
    <xf numFmtId="0" fontId="3" fillId="12" borderId="37" xfId="0" applyFont="1" applyFill="1" applyBorder="1" applyAlignment="1">
      <alignment horizontal="justify" vertical="center" wrapText="1"/>
    </xf>
    <xf numFmtId="0" fontId="13" fillId="5" borderId="34" xfId="0" applyFont="1" applyFill="1" applyBorder="1" applyAlignment="1">
      <alignment horizontal="center" vertical="center" wrapText="1"/>
    </xf>
    <xf numFmtId="0" fontId="13" fillId="5" borderId="30" xfId="0" applyFont="1" applyFill="1" applyBorder="1" applyAlignment="1">
      <alignment horizontal="center" vertical="center" wrapText="1"/>
    </xf>
    <xf numFmtId="0" fontId="13" fillId="0" borderId="0" xfId="0" applyFont="1" applyAlignment="1">
      <alignment horizontal="center" vertical="center" wrapText="1"/>
    </xf>
    <xf numFmtId="0" fontId="3" fillId="12" borderId="32" xfId="0" applyFont="1" applyFill="1" applyBorder="1" applyAlignment="1">
      <alignment horizontal="justify" vertical="center" wrapText="1"/>
    </xf>
    <xf numFmtId="0" fontId="8" fillId="10" borderId="36" xfId="0" applyFont="1" applyFill="1" applyBorder="1" applyAlignment="1">
      <alignment horizontal="center" vertical="center" wrapText="1"/>
    </xf>
    <xf numFmtId="0" fontId="8" fillId="10" borderId="13" xfId="0" applyFont="1" applyFill="1" applyBorder="1" applyAlignment="1">
      <alignment horizontal="center" vertical="center" wrapText="1"/>
    </xf>
    <xf numFmtId="0" fontId="8" fillId="10" borderId="37" xfId="0" applyFont="1" applyFill="1" applyBorder="1" applyAlignment="1">
      <alignment horizontal="center" vertical="center" wrapText="1"/>
    </xf>
    <xf numFmtId="0" fontId="11" fillId="5" borderId="36" xfId="0" applyFont="1" applyFill="1" applyBorder="1" applyAlignment="1">
      <alignment horizontal="center" vertical="center"/>
    </xf>
    <xf numFmtId="0" fontId="11" fillId="5" borderId="13" xfId="0" applyFont="1" applyFill="1" applyBorder="1" applyAlignment="1">
      <alignment horizontal="center" vertical="center"/>
    </xf>
    <xf numFmtId="0" fontId="11" fillId="5" borderId="37" xfId="0" applyFont="1" applyFill="1" applyBorder="1" applyAlignment="1">
      <alignment horizontal="center" vertical="center"/>
    </xf>
    <xf numFmtId="0" fontId="22" fillId="12" borderId="32" xfId="0" applyFont="1" applyFill="1" applyBorder="1" applyAlignment="1">
      <alignment horizontal="justify" vertical="center" wrapText="1"/>
    </xf>
    <xf numFmtId="0" fontId="16" fillId="12" borderId="36" xfId="0" applyFont="1" applyFill="1" applyBorder="1" applyAlignment="1">
      <alignment horizontal="center" vertical="center" wrapText="1"/>
    </xf>
    <xf numFmtId="0" fontId="16" fillId="12" borderId="13" xfId="0" applyFont="1" applyFill="1" applyBorder="1" applyAlignment="1">
      <alignment horizontal="center" vertical="center" wrapText="1"/>
    </xf>
    <xf numFmtId="0" fontId="16" fillId="12" borderId="37" xfId="0" applyFont="1" applyFill="1" applyBorder="1" applyAlignment="1">
      <alignment horizontal="center" vertical="center" wrapText="1"/>
    </xf>
    <xf numFmtId="0" fontId="13" fillId="5" borderId="32" xfId="0" applyFont="1" applyFill="1" applyBorder="1" applyAlignment="1">
      <alignment horizontal="center" vertical="center" wrapText="1"/>
    </xf>
    <xf numFmtId="0" fontId="8" fillId="4" borderId="32" xfId="0" applyFont="1" applyFill="1" applyBorder="1" applyAlignment="1">
      <alignment horizontal="center" vertical="center"/>
    </xf>
    <xf numFmtId="0" fontId="3" fillId="12" borderId="36" xfId="0" applyFont="1" applyFill="1" applyBorder="1" applyAlignment="1">
      <alignment horizontal="center" vertical="center" wrapText="1"/>
    </xf>
    <xf numFmtId="0" fontId="3" fillId="12" borderId="13" xfId="0" applyFont="1" applyFill="1" applyBorder="1" applyAlignment="1">
      <alignment horizontal="center" vertical="center" wrapText="1"/>
    </xf>
    <xf numFmtId="0" fontId="3" fillId="12" borderId="37" xfId="0" applyFont="1" applyFill="1" applyBorder="1" applyAlignment="1">
      <alignment horizontal="center" vertical="center" wrapText="1"/>
    </xf>
    <xf numFmtId="0" fontId="3" fillId="12" borderId="21" xfId="0" applyFont="1" applyFill="1" applyBorder="1" applyAlignment="1">
      <alignment horizontal="left" vertical="top" wrapText="1"/>
    </xf>
    <xf numFmtId="0" fontId="3" fillId="12" borderId="5" xfId="0" applyFont="1" applyFill="1" applyBorder="1" applyAlignment="1">
      <alignment horizontal="left" vertical="top" wrapText="1"/>
    </xf>
    <xf numFmtId="0" fontId="3" fillId="12" borderId="22" xfId="0" applyFont="1" applyFill="1" applyBorder="1" applyAlignment="1">
      <alignment horizontal="left" vertical="top" wrapText="1"/>
    </xf>
    <xf numFmtId="0" fontId="3" fillId="12" borderId="23" xfId="0" applyFont="1" applyFill="1" applyBorder="1" applyAlignment="1">
      <alignment horizontal="left" vertical="top" wrapText="1"/>
    </xf>
    <xf numFmtId="0" fontId="3" fillId="12" borderId="0" xfId="0" applyFont="1" applyFill="1" applyAlignment="1">
      <alignment horizontal="left" vertical="top" wrapText="1"/>
    </xf>
    <xf numFmtId="0" fontId="3" fillId="12" borderId="24" xfId="0" applyFont="1" applyFill="1" applyBorder="1" applyAlignment="1">
      <alignment horizontal="left" vertical="top" wrapText="1"/>
    </xf>
    <xf numFmtId="0" fontId="3" fillId="12" borderId="25" xfId="0" applyFont="1" applyFill="1" applyBorder="1" applyAlignment="1">
      <alignment horizontal="left" vertical="top" wrapText="1"/>
    </xf>
    <xf numFmtId="0" fontId="3" fillId="12" borderId="10" xfId="0" applyFont="1" applyFill="1" applyBorder="1" applyAlignment="1">
      <alignment horizontal="left" vertical="top" wrapText="1"/>
    </xf>
    <xf numFmtId="0" fontId="3" fillId="12" borderId="26" xfId="0" applyFont="1" applyFill="1" applyBorder="1" applyAlignment="1">
      <alignment horizontal="left" vertical="top" wrapText="1"/>
    </xf>
    <xf numFmtId="0" fontId="27" fillId="6" borderId="32" xfId="0" applyFont="1" applyFill="1" applyBorder="1" applyAlignment="1">
      <alignment horizontal="center" vertical="center"/>
    </xf>
    <xf numFmtId="0" fontId="8" fillId="4" borderId="32" xfId="0" applyFont="1" applyFill="1" applyBorder="1" applyAlignment="1">
      <alignment horizontal="center"/>
    </xf>
    <xf numFmtId="0" fontId="8" fillId="4" borderId="36" xfId="0" applyFont="1" applyFill="1" applyBorder="1" applyAlignment="1">
      <alignment horizontal="center" vertical="center"/>
    </xf>
    <xf numFmtId="0" fontId="8" fillId="4" borderId="37" xfId="0" applyFont="1" applyFill="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2" xfId="0" applyFont="1" applyBorder="1" applyAlignment="1">
      <alignment horizontal="center" vertical="center"/>
    </xf>
    <xf numFmtId="0" fontId="8" fillId="0" borderId="32" xfId="0" applyFont="1" applyBorder="1" applyAlignment="1">
      <alignment horizontal="center" vertical="center" wrapText="1"/>
    </xf>
    <xf numFmtId="0" fontId="8" fillId="8" borderId="0" xfId="0" applyFont="1" applyFill="1" applyAlignment="1">
      <alignment horizontal="center" vertical="center"/>
    </xf>
    <xf numFmtId="0" fontId="8" fillId="8" borderId="24" xfId="0" applyFont="1" applyFill="1" applyBorder="1" applyAlignment="1">
      <alignment horizontal="center" vertical="center"/>
    </xf>
    <xf numFmtId="0" fontId="3" fillId="12" borderId="36" xfId="0" applyFont="1" applyFill="1" applyBorder="1" applyAlignment="1">
      <alignment horizontal="left" vertical="center" wrapText="1"/>
    </xf>
    <xf numFmtId="0" fontId="3" fillId="12" borderId="13" xfId="0" applyFont="1" applyFill="1" applyBorder="1" applyAlignment="1">
      <alignment horizontal="left" vertical="center" wrapText="1"/>
    </xf>
    <xf numFmtId="0" fontId="3" fillId="12" borderId="37" xfId="0" applyFont="1" applyFill="1" applyBorder="1" applyAlignment="1">
      <alignment horizontal="left" vertical="center" wrapText="1"/>
    </xf>
    <xf numFmtId="0" fontId="16" fillId="0" borderId="0" xfId="0" applyFont="1" applyAlignment="1">
      <alignment horizontal="left" wrapText="1"/>
    </xf>
    <xf numFmtId="0" fontId="8" fillId="4" borderId="32" xfId="0" applyFont="1" applyFill="1" applyBorder="1" applyAlignment="1">
      <alignment horizontal="center" vertical="center" wrapText="1"/>
    </xf>
    <xf numFmtId="0" fontId="15" fillId="0" borderId="32" xfId="0" applyFont="1" applyBorder="1" applyAlignment="1">
      <alignment horizontal="center" vertical="center"/>
    </xf>
    <xf numFmtId="0" fontId="18" fillId="0" borderId="32" xfId="0" applyFont="1" applyBorder="1" applyAlignment="1">
      <alignment horizontal="center" vertical="center"/>
    </xf>
    <xf numFmtId="0" fontId="8" fillId="8" borderId="0" xfId="0" applyFont="1" applyFill="1" applyAlignment="1">
      <alignment horizontal="center"/>
    </xf>
    <xf numFmtId="0" fontId="8" fillId="8" borderId="24" xfId="0" applyFont="1" applyFill="1" applyBorder="1" applyAlignment="1">
      <alignment horizontal="center"/>
    </xf>
    <xf numFmtId="0" fontId="3" fillId="12" borderId="36" xfId="0" applyFont="1" applyFill="1" applyBorder="1" applyAlignment="1">
      <alignment horizontal="center" vertical="center"/>
    </xf>
    <xf numFmtId="0" fontId="3" fillId="12" borderId="13" xfId="0" applyFont="1" applyFill="1" applyBorder="1" applyAlignment="1">
      <alignment horizontal="center" vertical="center"/>
    </xf>
    <xf numFmtId="0" fontId="3" fillId="12" borderId="37" xfId="0" applyFont="1" applyFill="1" applyBorder="1" applyAlignment="1">
      <alignment horizontal="center" vertical="center"/>
    </xf>
    <xf numFmtId="0" fontId="21" fillId="9" borderId="34" xfId="0" applyFont="1" applyFill="1" applyBorder="1" applyAlignment="1">
      <alignment horizontal="center" vertical="center"/>
    </xf>
    <xf numFmtId="0" fontId="21" fillId="9" borderId="30" xfId="0" applyFont="1" applyFill="1" applyBorder="1" applyAlignment="1">
      <alignment horizontal="center" vertical="center"/>
    </xf>
    <xf numFmtId="0" fontId="3" fillId="0" borderId="19" xfId="0" applyFont="1" applyBorder="1" applyAlignment="1">
      <alignment horizontal="right" wrapText="1"/>
    </xf>
    <xf numFmtId="0" fontId="3" fillId="0" borderId="19" xfId="0" applyFont="1" applyBorder="1" applyAlignment="1">
      <alignment horizontal="right"/>
    </xf>
  </cellXfs>
  <cellStyles count="3">
    <cellStyle name="Hiperłącze" xfId="2" builtinId="8"/>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30480</xdr:rowOff>
    </xdr:from>
    <xdr:to>
      <xdr:col>7</xdr:col>
      <xdr:colOff>1741170</xdr:colOff>
      <xdr:row>1</xdr:row>
      <xdr:rowOff>802469</xdr:rowOff>
    </xdr:to>
    <xdr:pic>
      <xdr:nvPicPr>
        <xdr:cNvPr id="4" name="Obraz 3">
          <a:extLst>
            <a:ext uri="{FF2B5EF4-FFF2-40B4-BE49-F238E27FC236}">
              <a16:creationId xmlns:a16="http://schemas.microsoft.com/office/drawing/2014/main" id="{DE3FEFB3-E1EE-8D03-8625-32C4C7EFD9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
          <a:ext cx="6560820" cy="771989"/>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XFD84"/>
  <sheetViews>
    <sheetView tabSelected="1" zoomScale="96" zoomScaleNormal="96" workbookViewId="0">
      <selection sqref="A1:H1"/>
    </sheetView>
  </sheetViews>
  <sheetFormatPr defaultRowHeight="15" x14ac:dyDescent="0.25"/>
  <cols>
    <col min="1" max="7" width="10" style="4" customWidth="1"/>
    <col min="8" max="8" width="26.109375" style="4" customWidth="1"/>
    <col min="9" max="9" width="53.88671875" style="4" customWidth="1"/>
    <col min="10" max="10" width="10.33203125" style="4" customWidth="1"/>
    <col min="11" max="16372" width="8.88671875" style="4"/>
    <col min="16373" max="16373" width="8.88671875" style="5"/>
    <col min="16374" max="16374" width="8.88671875" style="4"/>
    <col min="16375" max="16384" width="8.88671875" style="5"/>
  </cols>
  <sheetData>
    <row r="1" spans="1:27 16373:16375" ht="54.6" customHeight="1" thickBot="1" x14ac:dyDescent="0.3">
      <c r="A1" s="312" t="s">
        <v>297</v>
      </c>
      <c r="B1" s="313"/>
      <c r="C1" s="313"/>
      <c r="D1" s="313"/>
      <c r="E1" s="313"/>
      <c r="F1" s="313"/>
      <c r="G1" s="313"/>
      <c r="H1" s="313"/>
    </row>
    <row r="2" spans="1:27 16373:16375" ht="65.400000000000006" customHeight="1" x14ac:dyDescent="0.25">
      <c r="A2" s="1"/>
      <c r="B2" s="2"/>
      <c r="C2" s="2"/>
      <c r="D2" s="2"/>
      <c r="E2" s="2"/>
      <c r="F2" s="2"/>
      <c r="G2" s="2"/>
      <c r="H2" s="3"/>
      <c r="I2" s="118"/>
      <c r="J2" s="118"/>
      <c r="K2" s="10"/>
      <c r="L2" s="10"/>
      <c r="M2" s="10"/>
      <c r="N2" s="10"/>
      <c r="O2" s="10"/>
      <c r="P2" s="10"/>
      <c r="Q2" s="10"/>
      <c r="R2" s="10"/>
      <c r="S2" s="10"/>
      <c r="T2" s="10"/>
      <c r="U2" s="10"/>
      <c r="V2" s="10"/>
      <c r="W2" s="10"/>
      <c r="X2" s="10"/>
      <c r="Y2" s="10"/>
      <c r="Z2" s="10"/>
      <c r="AA2" s="10"/>
      <c r="XES2" s="5" t="s">
        <v>0</v>
      </c>
    </row>
    <row r="3" spans="1:27 16373:16375" x14ac:dyDescent="0.25">
      <c r="A3" s="119" t="s">
        <v>217</v>
      </c>
      <c r="B3" s="120"/>
      <c r="C3" s="120"/>
      <c r="D3" s="120"/>
      <c r="E3" s="120"/>
      <c r="F3" s="120"/>
      <c r="G3" s="120"/>
      <c r="H3" s="121"/>
      <c r="I3" s="118"/>
      <c r="J3" s="118"/>
      <c r="K3" s="10"/>
      <c r="L3" s="10"/>
      <c r="M3" s="10"/>
      <c r="N3" s="10"/>
      <c r="O3" s="10"/>
      <c r="P3" s="10"/>
      <c r="Q3" s="10"/>
      <c r="R3" s="10"/>
      <c r="S3" s="10"/>
      <c r="T3" s="10"/>
      <c r="U3" s="10"/>
      <c r="V3" s="10"/>
      <c r="W3" s="10"/>
      <c r="X3" s="10"/>
      <c r="Y3" s="10"/>
      <c r="Z3" s="10"/>
      <c r="AA3" s="10"/>
      <c r="XES3" s="5" t="s">
        <v>1</v>
      </c>
    </row>
    <row r="4" spans="1:27 16373:16375" ht="40.200000000000003" customHeight="1" x14ac:dyDescent="0.25">
      <c r="A4" s="122"/>
      <c r="B4" s="123"/>
      <c r="C4" s="123"/>
      <c r="D4" s="123"/>
      <c r="E4" s="123"/>
      <c r="F4" s="123"/>
      <c r="G4" s="123"/>
      <c r="H4" s="124"/>
      <c r="I4" s="118"/>
      <c r="J4" s="118"/>
      <c r="K4" s="10"/>
      <c r="L4" s="10"/>
      <c r="M4" s="10"/>
      <c r="N4" s="10"/>
      <c r="O4" s="10"/>
      <c r="P4" s="10"/>
      <c r="Q4" s="10"/>
      <c r="R4" s="10"/>
      <c r="S4" s="10"/>
      <c r="T4" s="10"/>
      <c r="U4" s="10"/>
      <c r="V4" s="10"/>
      <c r="W4" s="10"/>
      <c r="X4" s="10"/>
      <c r="Y4" s="10"/>
      <c r="Z4" s="10"/>
      <c r="AA4" s="10"/>
      <c r="XES4" s="5" t="s">
        <v>2</v>
      </c>
    </row>
    <row r="5" spans="1:27 16373:16375" ht="15.45" customHeight="1" x14ac:dyDescent="0.25">
      <c r="A5" s="122"/>
      <c r="B5" s="123"/>
      <c r="C5" s="123"/>
      <c r="D5" s="123"/>
      <c r="E5" s="123"/>
      <c r="F5" s="123"/>
      <c r="G5" s="123"/>
      <c r="H5" s="124"/>
      <c r="I5" s="118"/>
      <c r="J5" s="118"/>
      <c r="K5" s="10"/>
      <c r="L5" s="10"/>
      <c r="M5" s="10"/>
      <c r="N5" s="10"/>
      <c r="O5" s="10"/>
      <c r="P5" s="10"/>
      <c r="Q5" s="10"/>
      <c r="R5" s="10"/>
      <c r="S5" s="10"/>
      <c r="T5" s="10"/>
      <c r="U5" s="10"/>
      <c r="V5" s="10"/>
      <c r="W5" s="10"/>
      <c r="X5" s="10"/>
      <c r="Y5" s="10"/>
      <c r="Z5" s="10"/>
      <c r="AA5" s="10"/>
      <c r="XES5" s="5" t="s">
        <v>3</v>
      </c>
    </row>
    <row r="6" spans="1:27 16373:16375" ht="28.2" customHeight="1" x14ac:dyDescent="0.25">
      <c r="A6" s="125"/>
      <c r="B6" s="126"/>
      <c r="C6" s="126"/>
      <c r="D6" s="126"/>
      <c r="E6" s="126"/>
      <c r="F6" s="126"/>
      <c r="G6" s="126"/>
      <c r="H6" s="127"/>
      <c r="I6" s="118"/>
      <c r="J6" s="118"/>
      <c r="K6" s="10"/>
      <c r="L6" s="10"/>
      <c r="M6" s="10"/>
      <c r="N6" s="10"/>
      <c r="O6" s="10"/>
      <c r="P6" s="10"/>
      <c r="Q6" s="10"/>
      <c r="R6" s="10"/>
      <c r="S6" s="10"/>
      <c r="T6" s="10"/>
      <c r="U6" s="10"/>
      <c r="V6" s="10"/>
      <c r="W6" s="10"/>
      <c r="X6" s="10"/>
      <c r="Y6" s="10"/>
      <c r="Z6" s="10"/>
      <c r="AA6" s="10"/>
      <c r="XES6" s="5" t="s">
        <v>4</v>
      </c>
      <c r="XEU6" s="6" t="s">
        <v>5</v>
      </c>
    </row>
    <row r="7" spans="1:27 16373:16375" ht="47.7" customHeight="1" x14ac:dyDescent="0.25">
      <c r="A7" s="128" t="s">
        <v>218</v>
      </c>
      <c r="B7" s="129"/>
      <c r="C7" s="129"/>
      <c r="D7" s="129"/>
      <c r="E7" s="129"/>
      <c r="F7" s="129"/>
      <c r="G7" s="129"/>
      <c r="H7" s="130"/>
      <c r="I7" s="64"/>
      <c r="J7" s="64"/>
      <c r="K7" s="10"/>
      <c r="L7" s="10"/>
      <c r="M7" s="10"/>
      <c r="N7" s="10"/>
      <c r="O7" s="10"/>
      <c r="P7" s="10"/>
      <c r="Q7" s="10"/>
      <c r="R7" s="10"/>
      <c r="S7" s="10"/>
      <c r="T7" s="10"/>
      <c r="U7" s="10"/>
      <c r="V7" s="10"/>
      <c r="W7" s="10"/>
      <c r="X7" s="10"/>
      <c r="Y7" s="10"/>
      <c r="Z7" s="10"/>
      <c r="AA7" s="10"/>
      <c r="XEU7" s="6"/>
    </row>
    <row r="8" spans="1:27 16373:16375" ht="44.4" customHeight="1" thickBot="1" x14ac:dyDescent="0.35">
      <c r="A8" s="131" t="s">
        <v>219</v>
      </c>
      <c r="B8" s="132"/>
      <c r="C8" s="132"/>
      <c r="D8" s="132"/>
      <c r="E8" s="132"/>
      <c r="F8" s="132"/>
      <c r="G8" s="132"/>
      <c r="H8" s="133"/>
      <c r="I8" s="10"/>
      <c r="J8" s="10"/>
      <c r="K8" s="10"/>
      <c r="L8" s="10"/>
      <c r="M8" s="10"/>
      <c r="N8" s="10"/>
      <c r="O8" s="10"/>
      <c r="P8" s="10"/>
      <c r="Q8" s="10"/>
      <c r="R8" s="10"/>
      <c r="S8" s="10"/>
      <c r="T8" s="10"/>
      <c r="U8" s="10"/>
      <c r="V8" s="10"/>
      <c r="W8" s="10"/>
      <c r="X8" s="10"/>
      <c r="Y8" s="10"/>
      <c r="Z8" s="10"/>
      <c r="AA8" s="10"/>
      <c r="XES8" s="5" t="s">
        <v>6</v>
      </c>
      <c r="XEU8" s="6" t="s">
        <v>7</v>
      </c>
    </row>
    <row r="9" spans="1:27 16373:16375" ht="100.2" customHeight="1" thickBot="1" x14ac:dyDescent="0.3">
      <c r="A9" s="134"/>
      <c r="B9" s="135"/>
      <c r="C9" s="135"/>
      <c r="D9" s="135"/>
      <c r="E9" s="135"/>
      <c r="F9" s="135"/>
      <c r="G9" s="135"/>
      <c r="H9" s="136"/>
      <c r="I9" s="10"/>
      <c r="J9" s="10"/>
      <c r="K9" s="10"/>
      <c r="L9" s="10"/>
      <c r="M9" s="10"/>
      <c r="N9" s="10"/>
      <c r="O9" s="10"/>
      <c r="P9" s="10"/>
      <c r="Q9" s="10"/>
      <c r="R9" s="10"/>
      <c r="S9" s="10"/>
      <c r="T9" s="10"/>
      <c r="U9" s="10"/>
      <c r="V9" s="10"/>
      <c r="W9" s="10"/>
      <c r="X9" s="10"/>
      <c r="Y9" s="10"/>
      <c r="Z9" s="10"/>
      <c r="AA9" s="10"/>
      <c r="XES9" s="5" t="s">
        <v>8</v>
      </c>
      <c r="XEU9" s="6"/>
    </row>
    <row r="10" spans="1:27 16373:16375" ht="15.45" customHeight="1" thickBot="1" x14ac:dyDescent="0.3">
      <c r="A10" s="140" t="s">
        <v>9</v>
      </c>
      <c r="B10" s="141"/>
      <c r="C10" s="141"/>
      <c r="D10" s="141"/>
      <c r="E10" s="141"/>
      <c r="F10" s="141"/>
      <c r="G10" s="141"/>
      <c r="H10" s="142"/>
      <c r="I10" s="10"/>
      <c r="J10" s="10"/>
      <c r="K10" s="10"/>
      <c r="L10" s="10"/>
      <c r="M10" s="10"/>
      <c r="N10" s="10"/>
      <c r="O10" s="10"/>
      <c r="P10" s="10"/>
      <c r="Q10" s="10"/>
      <c r="R10" s="10"/>
      <c r="S10" s="10"/>
      <c r="T10" s="10"/>
      <c r="U10" s="10"/>
      <c r="V10" s="10"/>
      <c r="W10" s="10"/>
      <c r="X10" s="10"/>
      <c r="Y10" s="10"/>
      <c r="Z10" s="10"/>
      <c r="AA10" s="10"/>
      <c r="XES10" s="5" t="s">
        <v>10</v>
      </c>
      <c r="XEU10" s="6" t="s">
        <v>11</v>
      </c>
    </row>
    <row r="11" spans="1:27 16373:16375" ht="100.2" customHeight="1" thickBot="1" x14ac:dyDescent="0.3">
      <c r="A11" s="134"/>
      <c r="B11" s="135"/>
      <c r="C11" s="135"/>
      <c r="D11" s="135"/>
      <c r="E11" s="135"/>
      <c r="F11" s="135"/>
      <c r="G11" s="135"/>
      <c r="H11" s="136"/>
      <c r="I11" s="10"/>
      <c r="J11" s="10"/>
      <c r="K11" s="10"/>
      <c r="L11" s="10"/>
      <c r="M11" s="10"/>
      <c r="N11" s="10"/>
      <c r="O11" s="10"/>
      <c r="P11" s="10"/>
      <c r="Q11" s="10"/>
      <c r="R11" s="10"/>
      <c r="S11" s="10"/>
      <c r="T11" s="10"/>
      <c r="U11" s="10"/>
      <c r="V11" s="10"/>
      <c r="W11" s="10"/>
      <c r="X11" s="10"/>
      <c r="Y11" s="10"/>
      <c r="Z11" s="10"/>
      <c r="AA11" s="10"/>
      <c r="XES11" s="5" t="s">
        <v>12</v>
      </c>
      <c r="XEU11" s="6">
        <v>2023</v>
      </c>
    </row>
    <row r="12" spans="1:27 16373:16375" ht="15.6" customHeight="1" x14ac:dyDescent="0.3">
      <c r="A12" s="143" t="s">
        <v>13</v>
      </c>
      <c r="B12" s="144"/>
      <c r="C12" s="144"/>
      <c r="D12" s="144"/>
      <c r="E12" s="144"/>
      <c r="F12" s="144"/>
      <c r="G12" s="144"/>
      <c r="H12" s="145"/>
      <c r="I12" s="10"/>
      <c r="J12" s="10"/>
      <c r="K12" s="10"/>
      <c r="L12" s="10"/>
      <c r="M12" s="10"/>
      <c r="N12" s="10"/>
      <c r="O12" s="10"/>
      <c r="P12" s="10"/>
      <c r="Q12" s="10"/>
      <c r="R12" s="10"/>
      <c r="S12" s="10"/>
      <c r="T12" s="10"/>
      <c r="U12" s="10"/>
      <c r="V12" s="10"/>
      <c r="W12" s="10"/>
      <c r="X12" s="10"/>
      <c r="Y12" s="10"/>
      <c r="Z12" s="10"/>
      <c r="AA12" s="10"/>
      <c r="XES12" s="5" t="s">
        <v>14</v>
      </c>
      <c r="XEU12" s="6">
        <v>2024</v>
      </c>
    </row>
    <row r="13" spans="1:27 16373:16375" ht="15.45" customHeight="1" x14ac:dyDescent="0.25">
      <c r="A13" s="146" t="s">
        <v>220</v>
      </c>
      <c r="B13" s="147"/>
      <c r="C13" s="147"/>
      <c r="D13" s="147"/>
      <c r="E13" s="147"/>
      <c r="F13" s="147"/>
      <c r="G13" s="147"/>
      <c r="H13" s="148"/>
      <c r="I13" s="10"/>
      <c r="J13" s="10"/>
      <c r="K13" s="10"/>
      <c r="L13" s="10"/>
      <c r="M13" s="10"/>
      <c r="N13" s="10"/>
      <c r="O13" s="10"/>
      <c r="P13" s="10"/>
      <c r="Q13" s="10"/>
      <c r="R13" s="10"/>
      <c r="S13" s="10"/>
      <c r="T13" s="10"/>
      <c r="U13" s="10"/>
      <c r="V13" s="10"/>
      <c r="W13" s="10"/>
      <c r="X13" s="10"/>
      <c r="Y13" s="10"/>
      <c r="Z13" s="10"/>
      <c r="AA13" s="10"/>
      <c r="XES13" s="5" t="s">
        <v>15</v>
      </c>
      <c r="XEU13" s="6">
        <v>2025</v>
      </c>
    </row>
    <row r="14" spans="1:27 16373:16375" ht="31.5" customHeight="1" thickBot="1" x14ac:dyDescent="0.3">
      <c r="A14" s="149"/>
      <c r="B14" s="150"/>
      <c r="C14" s="150"/>
      <c r="D14" s="150"/>
      <c r="E14" s="150"/>
      <c r="F14" s="150"/>
      <c r="G14" s="150"/>
      <c r="H14" s="151"/>
      <c r="I14" s="10"/>
      <c r="J14" s="10"/>
      <c r="K14" s="10"/>
      <c r="L14" s="10"/>
      <c r="M14" s="10"/>
      <c r="N14" s="10"/>
      <c r="O14" s="10"/>
      <c r="P14" s="10"/>
      <c r="Q14" s="10"/>
      <c r="R14" s="10"/>
      <c r="S14" s="10"/>
      <c r="T14" s="10"/>
      <c r="U14" s="10"/>
      <c r="V14" s="10"/>
      <c r="W14" s="10"/>
      <c r="X14" s="10"/>
      <c r="Y14" s="10"/>
      <c r="Z14" s="10"/>
      <c r="AA14" s="10"/>
      <c r="XES14" s="5" t="s">
        <v>16</v>
      </c>
      <c r="XEU14" s="6">
        <v>2026</v>
      </c>
    </row>
    <row r="15" spans="1:27 16373:16375" ht="16.2" customHeight="1" thickBot="1" x14ac:dyDescent="0.35">
      <c r="A15" s="152" t="s">
        <v>17</v>
      </c>
      <c r="B15" s="153"/>
      <c r="C15" s="153"/>
      <c r="D15" s="153"/>
      <c r="E15" s="153"/>
      <c r="F15" s="153"/>
      <c r="G15" s="153"/>
      <c r="H15" s="154"/>
      <c r="I15" s="10"/>
      <c r="J15" s="10"/>
      <c r="K15" s="10"/>
      <c r="L15" s="10"/>
      <c r="M15" s="10"/>
      <c r="N15" s="10"/>
      <c r="O15" s="10"/>
      <c r="P15" s="10"/>
      <c r="Q15" s="10"/>
      <c r="R15" s="10"/>
      <c r="S15" s="10"/>
      <c r="T15" s="10"/>
      <c r="U15" s="10"/>
      <c r="V15" s="10"/>
      <c r="W15" s="10"/>
      <c r="X15" s="10"/>
      <c r="Y15" s="10"/>
      <c r="Z15" s="10"/>
      <c r="AA15" s="10"/>
      <c r="XES15" s="5" t="s">
        <v>18</v>
      </c>
      <c r="XEU15" s="6">
        <v>2027</v>
      </c>
    </row>
    <row r="16" spans="1:27 16373:16375" x14ac:dyDescent="0.25">
      <c r="A16" s="137" t="s">
        <v>19</v>
      </c>
      <c r="B16" s="138"/>
      <c r="C16" s="138"/>
      <c r="D16" s="138"/>
      <c r="E16" s="138"/>
      <c r="F16" s="138"/>
      <c r="G16" s="138"/>
      <c r="H16" s="139"/>
      <c r="I16" s="10"/>
      <c r="J16" s="10"/>
      <c r="K16" s="10"/>
      <c r="L16" s="10"/>
      <c r="M16" s="10"/>
      <c r="N16" s="10"/>
      <c r="O16" s="10"/>
      <c r="P16" s="10"/>
      <c r="Q16" s="10"/>
      <c r="R16" s="10"/>
      <c r="S16" s="10"/>
      <c r="T16" s="10"/>
      <c r="U16" s="10"/>
      <c r="V16" s="10"/>
      <c r="W16" s="10"/>
      <c r="X16" s="10"/>
      <c r="Y16" s="10"/>
      <c r="Z16" s="10"/>
      <c r="AA16" s="10"/>
      <c r="XES16" s="5" t="s">
        <v>20</v>
      </c>
      <c r="XEU16" s="5">
        <v>2028</v>
      </c>
    </row>
    <row r="17" spans="1:27 16373:16384" x14ac:dyDescent="0.25">
      <c r="A17" s="112" t="s">
        <v>21</v>
      </c>
      <c r="B17" s="113"/>
      <c r="C17" s="113"/>
      <c r="D17" s="113"/>
      <c r="E17" s="113"/>
      <c r="F17" s="113"/>
      <c r="G17" s="113"/>
      <c r="H17" s="114"/>
      <c r="I17" s="10"/>
      <c r="J17" s="10"/>
      <c r="K17" s="10"/>
      <c r="L17" s="10"/>
      <c r="M17" s="10"/>
      <c r="N17" s="10"/>
      <c r="O17" s="10"/>
      <c r="P17" s="10"/>
      <c r="Q17" s="10"/>
      <c r="R17" s="10"/>
      <c r="S17" s="10"/>
      <c r="T17" s="10"/>
      <c r="U17" s="10"/>
      <c r="V17" s="10"/>
      <c r="W17" s="10"/>
      <c r="X17" s="10"/>
      <c r="Y17" s="10"/>
      <c r="Z17" s="10"/>
      <c r="AA17" s="10"/>
      <c r="XES17" s="5" t="s">
        <v>22</v>
      </c>
      <c r="XEU17" s="5">
        <v>2029</v>
      </c>
    </row>
    <row r="18" spans="1:27 16373:16384" s="4" customFormat="1" x14ac:dyDescent="0.25">
      <c r="A18" s="112" t="s">
        <v>25</v>
      </c>
      <c r="B18" s="113"/>
      <c r="C18" s="113"/>
      <c r="D18" s="113"/>
      <c r="E18" s="113"/>
      <c r="F18" s="113"/>
      <c r="G18" s="113"/>
      <c r="H18" s="114"/>
      <c r="I18" s="10"/>
      <c r="J18" s="10"/>
      <c r="K18" s="10"/>
      <c r="L18" s="10"/>
      <c r="M18" s="10"/>
      <c r="N18" s="10"/>
      <c r="O18" s="10"/>
      <c r="P18" s="10"/>
      <c r="Q18" s="10"/>
      <c r="R18" s="10"/>
      <c r="S18" s="10"/>
      <c r="T18" s="10"/>
      <c r="U18" s="10"/>
      <c r="V18" s="10"/>
      <c r="W18" s="10"/>
      <c r="X18" s="10"/>
      <c r="Y18" s="10"/>
      <c r="Z18" s="10"/>
      <c r="AA18" s="10"/>
      <c r="XES18" s="5" t="s">
        <v>26</v>
      </c>
      <c r="XEU18" s="5"/>
      <c r="XEV18" s="5"/>
      <c r="XEW18" s="5"/>
      <c r="XEX18" s="5"/>
      <c r="XEY18" s="5"/>
      <c r="XEZ18" s="5"/>
      <c r="XFA18" s="5"/>
      <c r="XFB18" s="5"/>
      <c r="XFC18" s="5"/>
      <c r="XFD18" s="5"/>
    </row>
    <row r="19" spans="1:27 16373:16384" s="4" customFormat="1" x14ac:dyDescent="0.25">
      <c r="A19" s="112" t="s">
        <v>27</v>
      </c>
      <c r="B19" s="113"/>
      <c r="C19" s="113"/>
      <c r="D19" s="113"/>
      <c r="E19" s="113"/>
      <c r="F19" s="113"/>
      <c r="G19" s="113"/>
      <c r="H19" s="114"/>
      <c r="I19" s="10"/>
      <c r="J19" s="10"/>
      <c r="K19" s="10"/>
      <c r="L19" s="10"/>
      <c r="M19" s="10"/>
      <c r="N19" s="10"/>
      <c r="O19" s="10"/>
      <c r="P19" s="10"/>
      <c r="Q19" s="10"/>
      <c r="R19" s="10"/>
      <c r="S19" s="10"/>
      <c r="T19" s="10"/>
      <c r="U19" s="10"/>
      <c r="V19" s="10"/>
      <c r="W19" s="10"/>
      <c r="X19" s="10"/>
      <c r="Y19" s="10"/>
      <c r="Z19" s="10"/>
      <c r="AA19" s="10"/>
      <c r="XES19" s="5" t="s">
        <v>28</v>
      </c>
      <c r="XEU19" s="5"/>
      <c r="XEV19" s="5"/>
      <c r="XEW19" s="5"/>
      <c r="XEX19" s="5"/>
      <c r="XEY19" s="5"/>
      <c r="XEZ19" s="5"/>
      <c r="XFA19" s="5"/>
      <c r="XFB19" s="5"/>
      <c r="XFC19" s="5"/>
      <c r="XFD19" s="5"/>
    </row>
    <row r="20" spans="1:27 16373:16384" s="4" customFormat="1" ht="15" customHeight="1" x14ac:dyDescent="0.25">
      <c r="A20" s="112" t="s">
        <v>29</v>
      </c>
      <c r="B20" s="113"/>
      <c r="C20" s="113"/>
      <c r="D20" s="113"/>
      <c r="E20" s="113"/>
      <c r="F20" s="113"/>
      <c r="G20" s="113"/>
      <c r="H20" s="114"/>
      <c r="I20" s="10"/>
      <c r="J20" s="10"/>
      <c r="K20" s="10"/>
      <c r="L20" s="10"/>
      <c r="M20" s="10"/>
      <c r="N20" s="10"/>
      <c r="O20" s="10"/>
      <c r="P20" s="10"/>
      <c r="Q20" s="10"/>
      <c r="R20" s="10"/>
      <c r="S20" s="10"/>
      <c r="T20" s="10"/>
      <c r="U20" s="10"/>
      <c r="V20" s="10"/>
      <c r="W20" s="10"/>
      <c r="X20" s="10"/>
      <c r="Y20" s="10"/>
      <c r="Z20" s="10"/>
      <c r="AA20" s="10"/>
      <c r="XES20" s="5" t="s">
        <v>30</v>
      </c>
      <c r="XEU20" s="5"/>
      <c r="XEV20" s="5"/>
      <c r="XEW20" s="5"/>
      <c r="XEX20" s="5"/>
      <c r="XEY20" s="5"/>
      <c r="XEZ20" s="5"/>
      <c r="XFA20" s="5"/>
      <c r="XFB20" s="5"/>
      <c r="XFC20" s="5"/>
      <c r="XFD20" s="5"/>
    </row>
    <row r="21" spans="1:27 16373:16384" s="4" customFormat="1" ht="15.6" x14ac:dyDescent="0.3">
      <c r="A21" s="115" t="s">
        <v>254</v>
      </c>
      <c r="B21" s="116"/>
      <c r="C21" s="116"/>
      <c r="D21" s="116"/>
      <c r="E21" s="116"/>
      <c r="F21" s="116"/>
      <c r="G21" s="116"/>
      <c r="H21" s="117"/>
      <c r="I21" s="10"/>
      <c r="J21" s="10"/>
      <c r="K21" s="10"/>
      <c r="L21" s="10"/>
      <c r="M21" s="10"/>
      <c r="N21" s="10"/>
      <c r="O21" s="10"/>
      <c r="P21" s="10"/>
      <c r="Q21" s="10"/>
      <c r="R21" s="10"/>
      <c r="S21" s="10"/>
      <c r="T21" s="10"/>
      <c r="U21" s="10"/>
      <c r="V21" s="10"/>
      <c r="W21" s="10"/>
      <c r="X21" s="10"/>
      <c r="Y21" s="10"/>
      <c r="Z21" s="10"/>
      <c r="AA21" s="10"/>
      <c r="XES21" s="5"/>
      <c r="XEU21" s="5"/>
      <c r="XEV21" s="5"/>
      <c r="XEW21" s="5"/>
      <c r="XEX21" s="5"/>
      <c r="XEY21" s="5"/>
      <c r="XEZ21" s="5"/>
      <c r="XFA21" s="5"/>
      <c r="XFB21" s="5"/>
      <c r="XFC21" s="5"/>
      <c r="XFD21" s="5"/>
    </row>
    <row r="22" spans="1:27 16373:16384" ht="15.6" thickBot="1" x14ac:dyDescent="0.3">
      <c r="A22" s="109" t="s">
        <v>23</v>
      </c>
      <c r="B22" s="110"/>
      <c r="C22" s="110"/>
      <c r="D22" s="110"/>
      <c r="E22" s="110"/>
      <c r="F22" s="110"/>
      <c r="G22" s="110"/>
      <c r="H22" s="111"/>
      <c r="I22" s="10"/>
      <c r="J22" s="10"/>
      <c r="K22" s="10"/>
      <c r="L22" s="10"/>
      <c r="M22" s="10"/>
      <c r="N22" s="10"/>
      <c r="O22" s="10"/>
      <c r="P22" s="10"/>
      <c r="Q22" s="10"/>
      <c r="R22" s="10"/>
      <c r="S22" s="10"/>
      <c r="T22" s="10"/>
      <c r="U22" s="10"/>
      <c r="V22" s="10"/>
      <c r="W22" s="10"/>
      <c r="X22" s="10"/>
      <c r="Y22" s="10"/>
      <c r="Z22" s="10"/>
      <c r="AA22" s="10"/>
      <c r="XES22" s="5" t="s">
        <v>24</v>
      </c>
    </row>
    <row r="23" spans="1:27 16373:16384" s="10" customFormat="1" x14ac:dyDescent="0.25">
      <c r="XES23" s="63" t="s">
        <v>31</v>
      </c>
      <c r="XEU23" s="63"/>
      <c r="XEV23" s="63"/>
      <c r="XEW23" s="63"/>
      <c r="XEX23" s="63"/>
      <c r="XEY23" s="63"/>
      <c r="XEZ23" s="63"/>
      <c r="XFA23" s="63"/>
      <c r="XFB23" s="63"/>
      <c r="XFC23" s="63"/>
      <c r="XFD23" s="63"/>
    </row>
    <row r="24" spans="1:27 16373:16384" s="10" customFormat="1" ht="20.7" customHeight="1" x14ac:dyDescent="0.25">
      <c r="XES24" s="63" t="s">
        <v>32</v>
      </c>
      <c r="XEU24" s="63"/>
      <c r="XEV24" s="63"/>
      <c r="XEW24" s="63"/>
      <c r="XEX24" s="63"/>
      <c r="XEY24" s="63"/>
      <c r="XEZ24" s="63"/>
      <c r="XFA24" s="63"/>
      <c r="XFB24" s="63"/>
      <c r="XFC24" s="63"/>
      <c r="XFD24" s="63"/>
    </row>
    <row r="25" spans="1:27 16373:16384" s="10" customFormat="1" x14ac:dyDescent="0.25">
      <c r="XES25" s="63" t="s">
        <v>33</v>
      </c>
      <c r="XEU25" s="63"/>
      <c r="XEV25" s="63"/>
      <c r="XEW25" s="63"/>
      <c r="XEX25" s="63"/>
      <c r="XEY25" s="63"/>
      <c r="XEZ25" s="63"/>
      <c r="XFA25" s="63"/>
      <c r="XFB25" s="63"/>
      <c r="XFC25" s="63"/>
      <c r="XFD25" s="63"/>
    </row>
    <row r="26" spans="1:27 16373:16384" s="10" customFormat="1" x14ac:dyDescent="0.25">
      <c r="XES26" s="63" t="s">
        <v>34</v>
      </c>
      <c r="XEU26" s="63"/>
      <c r="XEV26" s="63"/>
      <c r="XEW26" s="63"/>
      <c r="XEX26" s="63"/>
      <c r="XEY26" s="63"/>
      <c r="XEZ26" s="63"/>
      <c r="XFA26" s="63"/>
      <c r="XFB26" s="63"/>
      <c r="XFC26" s="63"/>
      <c r="XFD26" s="63"/>
    </row>
    <row r="27" spans="1:27 16373:16384" s="10" customFormat="1" x14ac:dyDescent="0.25">
      <c r="XES27" s="63" t="s">
        <v>35</v>
      </c>
      <c r="XEU27" s="63"/>
      <c r="XEV27" s="63"/>
      <c r="XEW27" s="63"/>
      <c r="XEX27" s="63"/>
      <c r="XEY27" s="63"/>
      <c r="XEZ27" s="63"/>
      <c r="XFA27" s="63"/>
      <c r="XFB27" s="63"/>
      <c r="XFC27" s="63"/>
      <c r="XFD27" s="63"/>
    </row>
    <row r="28" spans="1:27 16373:16384" s="10" customFormat="1" x14ac:dyDescent="0.25">
      <c r="XES28" s="63" t="s">
        <v>36</v>
      </c>
      <c r="XEU28" s="63"/>
      <c r="XEV28" s="63"/>
      <c r="XEW28" s="63"/>
      <c r="XEX28" s="63"/>
      <c r="XEY28" s="63"/>
      <c r="XEZ28" s="63"/>
      <c r="XFA28" s="63"/>
      <c r="XFB28" s="63"/>
      <c r="XFC28" s="63"/>
      <c r="XFD28" s="63"/>
    </row>
    <row r="29" spans="1:27 16373:16384" s="10" customFormat="1" x14ac:dyDescent="0.25">
      <c r="XES29" s="63" t="s">
        <v>37</v>
      </c>
      <c r="XEU29" s="63"/>
      <c r="XEV29" s="63"/>
      <c r="XEW29" s="63"/>
      <c r="XEX29" s="63"/>
      <c r="XEY29" s="63"/>
      <c r="XEZ29" s="63"/>
      <c r="XFA29" s="63"/>
      <c r="XFB29" s="63"/>
      <c r="XFC29" s="63"/>
      <c r="XFD29" s="63"/>
    </row>
    <row r="30" spans="1:27 16373:16384" s="10" customFormat="1" x14ac:dyDescent="0.25">
      <c r="XES30" s="63" t="s">
        <v>38</v>
      </c>
      <c r="XEU30" s="63"/>
      <c r="XEV30" s="63"/>
      <c r="XEW30" s="63"/>
      <c r="XEX30" s="63"/>
      <c r="XEY30" s="63"/>
      <c r="XEZ30" s="63"/>
      <c r="XFA30" s="63"/>
      <c r="XFB30" s="63"/>
      <c r="XFC30" s="63"/>
      <c r="XFD30" s="63"/>
    </row>
    <row r="31" spans="1:27 16373:16384" s="10" customFormat="1" x14ac:dyDescent="0.25">
      <c r="XES31" s="63" t="s">
        <v>39</v>
      </c>
      <c r="XEU31" s="63"/>
      <c r="XEV31" s="63"/>
      <c r="XEW31" s="63"/>
      <c r="XEX31" s="63"/>
      <c r="XEY31" s="63"/>
      <c r="XEZ31" s="63"/>
      <c r="XFA31" s="63"/>
      <c r="XFB31" s="63"/>
      <c r="XFC31" s="63"/>
      <c r="XFD31" s="63"/>
    </row>
    <row r="32" spans="1:27 16373:16384" s="10" customFormat="1" x14ac:dyDescent="0.25">
      <c r="XES32" s="63" t="s">
        <v>40</v>
      </c>
      <c r="XEU32" s="63"/>
      <c r="XEV32" s="63"/>
      <c r="XEW32" s="63"/>
      <c r="XEX32" s="63"/>
      <c r="XEY32" s="63"/>
      <c r="XEZ32" s="63"/>
      <c r="XFA32" s="63"/>
      <c r="XFB32" s="63"/>
      <c r="XFC32" s="63"/>
      <c r="XFD32" s="63"/>
    </row>
    <row r="33" spans="16373:16384" s="10" customFormat="1" x14ac:dyDescent="0.25">
      <c r="XES33" s="63" t="s">
        <v>41</v>
      </c>
      <c r="XEU33" s="63"/>
      <c r="XEV33" s="63"/>
      <c r="XEW33" s="63"/>
      <c r="XEX33" s="63"/>
      <c r="XEY33" s="63"/>
      <c r="XEZ33" s="63"/>
      <c r="XFA33" s="63"/>
      <c r="XFB33" s="63"/>
      <c r="XFC33" s="63"/>
      <c r="XFD33" s="63"/>
    </row>
    <row r="34" spans="16373:16384" s="10" customFormat="1" x14ac:dyDescent="0.25">
      <c r="XES34" s="63" t="s">
        <v>42</v>
      </c>
      <c r="XEU34" s="63"/>
      <c r="XEV34" s="63"/>
      <c r="XEW34" s="63"/>
      <c r="XEX34" s="63"/>
      <c r="XEY34" s="63"/>
      <c r="XEZ34" s="63"/>
      <c r="XFA34" s="63"/>
      <c r="XFB34" s="63"/>
      <c r="XFC34" s="63"/>
      <c r="XFD34" s="63"/>
    </row>
    <row r="35" spans="16373:16384" s="10" customFormat="1" x14ac:dyDescent="0.25">
      <c r="XES35" s="63" t="s">
        <v>43</v>
      </c>
      <c r="XEU35" s="63"/>
      <c r="XEV35" s="63"/>
      <c r="XEW35" s="63"/>
      <c r="XEX35" s="63"/>
      <c r="XEY35" s="63"/>
      <c r="XEZ35" s="63"/>
      <c r="XFA35" s="63"/>
      <c r="XFB35" s="63"/>
      <c r="XFC35" s="63"/>
      <c r="XFD35" s="63"/>
    </row>
    <row r="36" spans="16373:16384" s="4" customFormat="1" x14ac:dyDescent="0.25">
      <c r="XES36" s="5" t="s">
        <v>44</v>
      </c>
      <c r="XEU36" s="5"/>
      <c r="XEV36" s="5"/>
      <c r="XEW36" s="5"/>
      <c r="XEX36" s="5"/>
      <c r="XEY36" s="5"/>
      <c r="XEZ36" s="5"/>
      <c r="XFA36" s="5"/>
      <c r="XFB36" s="5"/>
      <c r="XFC36" s="5"/>
      <c r="XFD36" s="5"/>
    </row>
    <row r="37" spans="16373:16384" s="4" customFormat="1" x14ac:dyDescent="0.25">
      <c r="XES37" s="5" t="s">
        <v>45</v>
      </c>
      <c r="XEU37" s="5"/>
      <c r="XEV37" s="5"/>
      <c r="XEW37" s="5"/>
      <c r="XEX37" s="5"/>
      <c r="XEY37" s="5"/>
      <c r="XEZ37" s="5"/>
      <c r="XFA37" s="5"/>
      <c r="XFB37" s="5"/>
      <c r="XFC37" s="5"/>
      <c r="XFD37" s="5"/>
    </row>
    <row r="38" spans="16373:16384" s="4" customFormat="1" x14ac:dyDescent="0.25">
      <c r="XES38" s="5" t="s">
        <v>46</v>
      </c>
      <c r="XEU38" s="5"/>
      <c r="XEV38" s="5"/>
      <c r="XEW38" s="5"/>
      <c r="XEX38" s="5"/>
      <c r="XEY38" s="5"/>
      <c r="XEZ38" s="5"/>
      <c r="XFA38" s="5"/>
      <c r="XFB38" s="5"/>
      <c r="XFC38" s="5"/>
      <c r="XFD38" s="5"/>
    </row>
    <row r="39" spans="16373:16384" s="4" customFormat="1" x14ac:dyDescent="0.25">
      <c r="XES39" s="5" t="s">
        <v>47</v>
      </c>
      <c r="XEU39" s="5"/>
      <c r="XEV39" s="5"/>
      <c r="XEW39" s="5"/>
      <c r="XEX39" s="5"/>
      <c r="XEY39" s="5"/>
      <c r="XEZ39" s="5"/>
      <c r="XFA39" s="5"/>
      <c r="XFB39" s="5"/>
      <c r="XFC39" s="5"/>
      <c r="XFD39" s="5"/>
    </row>
    <row r="40" spans="16373:16384" s="4" customFormat="1" x14ac:dyDescent="0.25">
      <c r="XES40" s="5" t="s">
        <v>48</v>
      </c>
      <c r="XEU40" s="5"/>
      <c r="XEV40" s="5"/>
      <c r="XEW40" s="5"/>
      <c r="XEX40" s="5"/>
      <c r="XEY40" s="5"/>
      <c r="XEZ40" s="5"/>
      <c r="XFA40" s="5"/>
      <c r="XFB40" s="5"/>
      <c r="XFC40" s="5"/>
      <c r="XFD40" s="5"/>
    </row>
    <row r="41" spans="16373:16384" s="4" customFormat="1" x14ac:dyDescent="0.25">
      <c r="XES41" s="5" t="s">
        <v>49</v>
      </c>
      <c r="XEU41" s="5"/>
      <c r="XEV41" s="5"/>
      <c r="XEW41" s="5"/>
      <c r="XEX41" s="5"/>
      <c r="XEY41" s="5"/>
      <c r="XEZ41" s="5"/>
      <c r="XFA41" s="5"/>
      <c r="XFB41" s="5"/>
      <c r="XFC41" s="5"/>
      <c r="XFD41" s="5"/>
    </row>
    <row r="42" spans="16373:16384" s="4" customFormat="1" x14ac:dyDescent="0.25">
      <c r="XES42" s="5" t="s">
        <v>50</v>
      </c>
      <c r="XEU42" s="5"/>
      <c r="XEV42" s="5"/>
      <c r="XEW42" s="5"/>
      <c r="XEX42" s="5"/>
      <c r="XEY42" s="5"/>
      <c r="XEZ42" s="5"/>
      <c r="XFA42" s="5"/>
      <c r="XFB42" s="5"/>
      <c r="XFC42" s="5"/>
      <c r="XFD42" s="5"/>
    </row>
    <row r="43" spans="16373:16384" s="4" customFormat="1" x14ac:dyDescent="0.25">
      <c r="XES43" s="5" t="s">
        <v>51</v>
      </c>
      <c r="XEU43" s="5"/>
      <c r="XEV43" s="5"/>
      <c r="XEW43" s="5"/>
      <c r="XEX43" s="5"/>
      <c r="XEY43" s="5"/>
      <c r="XEZ43" s="5"/>
      <c r="XFA43" s="5"/>
      <c r="XFB43" s="5"/>
      <c r="XFC43" s="5"/>
      <c r="XFD43" s="5"/>
    </row>
    <row r="44" spans="16373:16384" s="4" customFormat="1" x14ac:dyDescent="0.25">
      <c r="XES44" s="5" t="s">
        <v>52</v>
      </c>
      <c r="XEU44" s="5"/>
      <c r="XEV44" s="5"/>
      <c r="XEW44" s="5"/>
      <c r="XEX44" s="5"/>
      <c r="XEY44" s="5"/>
      <c r="XEZ44" s="5"/>
      <c r="XFA44" s="5"/>
      <c r="XFB44" s="5"/>
      <c r="XFC44" s="5"/>
      <c r="XFD44" s="5"/>
    </row>
    <row r="45" spans="16373:16384" s="4" customFormat="1" x14ac:dyDescent="0.25">
      <c r="XES45" s="5" t="s">
        <v>53</v>
      </c>
      <c r="XEU45" s="5"/>
      <c r="XEV45" s="5"/>
      <c r="XEW45" s="5"/>
      <c r="XEX45" s="5"/>
      <c r="XEY45" s="5"/>
      <c r="XEZ45" s="5"/>
      <c r="XFA45" s="5"/>
      <c r="XFB45" s="5"/>
      <c r="XFC45" s="5"/>
      <c r="XFD45" s="5"/>
    </row>
    <row r="46" spans="16373:16384" s="4" customFormat="1" x14ac:dyDescent="0.25">
      <c r="XES46" s="5" t="s">
        <v>54</v>
      </c>
      <c r="XEU46" s="5"/>
      <c r="XEV46" s="5"/>
      <c r="XEW46" s="5"/>
      <c r="XEX46" s="5"/>
      <c r="XEY46" s="5"/>
      <c r="XEZ46" s="5"/>
      <c r="XFA46" s="5"/>
      <c r="XFB46" s="5"/>
      <c r="XFC46" s="5"/>
      <c r="XFD46" s="5"/>
    </row>
    <row r="47" spans="16373:16384" s="4" customFormat="1" x14ac:dyDescent="0.25">
      <c r="XES47" s="5" t="s">
        <v>55</v>
      </c>
      <c r="XEU47" s="5"/>
      <c r="XEV47" s="5"/>
      <c r="XEW47" s="5"/>
      <c r="XEX47" s="5"/>
      <c r="XEY47" s="5"/>
      <c r="XEZ47" s="5"/>
      <c r="XFA47" s="5"/>
      <c r="XFB47" s="5"/>
      <c r="XFC47" s="5"/>
      <c r="XFD47" s="5"/>
    </row>
    <row r="48" spans="16373:16384" s="4" customFormat="1" x14ac:dyDescent="0.25">
      <c r="XES48" s="5" t="s">
        <v>56</v>
      </c>
      <c r="XEU48" s="5"/>
      <c r="XEV48" s="5"/>
      <c r="XEW48" s="5"/>
      <c r="XEX48" s="5"/>
      <c r="XEY48" s="5"/>
      <c r="XEZ48" s="5"/>
      <c r="XFA48" s="5"/>
      <c r="XFB48" s="5"/>
      <c r="XFC48" s="5"/>
      <c r="XFD48" s="5"/>
    </row>
    <row r="49" spans="16373:16384" s="4" customFormat="1" x14ac:dyDescent="0.25">
      <c r="XES49" s="5" t="s">
        <v>57</v>
      </c>
      <c r="XEU49" s="5"/>
      <c r="XEV49" s="5"/>
      <c r="XEW49" s="5"/>
      <c r="XEX49" s="5"/>
      <c r="XEY49" s="5"/>
      <c r="XEZ49" s="5"/>
      <c r="XFA49" s="5"/>
      <c r="XFB49" s="5"/>
      <c r="XFC49" s="5"/>
      <c r="XFD49" s="5"/>
    </row>
    <row r="50" spans="16373:16384" s="4" customFormat="1" x14ac:dyDescent="0.25">
      <c r="XES50" s="5" t="s">
        <v>58</v>
      </c>
      <c r="XEU50" s="5"/>
      <c r="XEV50" s="5"/>
      <c r="XEW50" s="5"/>
      <c r="XEX50" s="5"/>
      <c r="XEY50" s="5"/>
      <c r="XEZ50" s="5"/>
      <c r="XFA50" s="5"/>
      <c r="XFB50" s="5"/>
      <c r="XFC50" s="5"/>
      <c r="XFD50" s="5"/>
    </row>
    <row r="51" spans="16373:16384" s="4" customFormat="1" x14ac:dyDescent="0.25">
      <c r="XES51" s="5" t="s">
        <v>59</v>
      </c>
      <c r="XEU51" s="5"/>
      <c r="XEV51" s="5"/>
      <c r="XEW51" s="5"/>
      <c r="XEX51" s="5"/>
      <c r="XEY51" s="5"/>
      <c r="XEZ51" s="5"/>
      <c r="XFA51" s="5"/>
      <c r="XFB51" s="5"/>
      <c r="XFC51" s="5"/>
      <c r="XFD51" s="5"/>
    </row>
    <row r="52" spans="16373:16384" s="4" customFormat="1" x14ac:dyDescent="0.25">
      <c r="XES52" s="5" t="s">
        <v>60</v>
      </c>
      <c r="XEU52" s="5"/>
      <c r="XEV52" s="5"/>
      <c r="XEW52" s="5"/>
      <c r="XEX52" s="5"/>
      <c r="XEY52" s="5"/>
      <c r="XEZ52" s="5"/>
      <c r="XFA52" s="5"/>
      <c r="XFB52" s="5"/>
      <c r="XFC52" s="5"/>
      <c r="XFD52" s="5"/>
    </row>
    <row r="53" spans="16373:16384" s="4" customFormat="1" x14ac:dyDescent="0.25">
      <c r="XES53" s="5" t="s">
        <v>61</v>
      </c>
      <c r="XEU53" s="5"/>
      <c r="XEV53" s="5"/>
      <c r="XEW53" s="5"/>
      <c r="XEX53" s="5"/>
      <c r="XEY53" s="5"/>
      <c r="XEZ53" s="5"/>
      <c r="XFA53" s="5"/>
      <c r="XFB53" s="5"/>
      <c r="XFC53" s="5"/>
      <c r="XFD53" s="5"/>
    </row>
    <row r="54" spans="16373:16384" s="4" customFormat="1" x14ac:dyDescent="0.25">
      <c r="XES54" s="5" t="s">
        <v>62</v>
      </c>
      <c r="XEU54" s="5"/>
      <c r="XEV54" s="5"/>
      <c r="XEW54" s="5"/>
      <c r="XEX54" s="5"/>
      <c r="XEY54" s="5"/>
      <c r="XEZ54" s="5"/>
      <c r="XFA54" s="5"/>
      <c r="XFB54" s="5"/>
      <c r="XFC54" s="5"/>
      <c r="XFD54" s="5"/>
    </row>
    <row r="55" spans="16373:16384" s="4" customFormat="1" x14ac:dyDescent="0.25">
      <c r="XES55" s="5" t="s">
        <v>63</v>
      </c>
      <c r="XEU55" s="5"/>
      <c r="XEV55" s="5"/>
      <c r="XEW55" s="5"/>
      <c r="XEX55" s="5"/>
      <c r="XEY55" s="5"/>
      <c r="XEZ55" s="5"/>
      <c r="XFA55" s="5"/>
      <c r="XFB55" s="5"/>
      <c r="XFC55" s="5"/>
      <c r="XFD55" s="5"/>
    </row>
    <row r="56" spans="16373:16384" s="4" customFormat="1" x14ac:dyDescent="0.25">
      <c r="XES56" s="5" t="s">
        <v>64</v>
      </c>
      <c r="XEU56" s="5"/>
      <c r="XEV56" s="5"/>
      <c r="XEW56" s="5"/>
      <c r="XEX56" s="5"/>
      <c r="XEY56" s="5"/>
      <c r="XEZ56" s="5"/>
      <c r="XFA56" s="5"/>
      <c r="XFB56" s="5"/>
      <c r="XFC56" s="5"/>
      <c r="XFD56" s="5"/>
    </row>
    <row r="57" spans="16373:16384" s="4" customFormat="1" x14ac:dyDescent="0.25">
      <c r="XES57" s="5" t="s">
        <v>65</v>
      </c>
      <c r="XEU57" s="5"/>
      <c r="XEV57" s="5"/>
      <c r="XEW57" s="5"/>
      <c r="XEX57" s="5"/>
      <c r="XEY57" s="5"/>
      <c r="XEZ57" s="5"/>
      <c r="XFA57" s="5"/>
      <c r="XFB57" s="5"/>
      <c r="XFC57" s="5"/>
      <c r="XFD57" s="5"/>
    </row>
    <row r="58" spans="16373:16384" s="4" customFormat="1" x14ac:dyDescent="0.25">
      <c r="XES58" s="5" t="s">
        <v>66</v>
      </c>
      <c r="XEU58" s="5"/>
      <c r="XEV58" s="5"/>
      <c r="XEW58" s="5"/>
      <c r="XEX58" s="5"/>
      <c r="XEY58" s="5"/>
      <c r="XEZ58" s="5"/>
      <c r="XFA58" s="5"/>
      <c r="XFB58" s="5"/>
      <c r="XFC58" s="5"/>
      <c r="XFD58" s="5"/>
    </row>
    <row r="59" spans="16373:16384" s="4" customFormat="1" x14ac:dyDescent="0.25">
      <c r="XES59" s="5" t="s">
        <v>67</v>
      </c>
      <c r="XEU59" s="5"/>
      <c r="XEV59" s="5"/>
      <c r="XEW59" s="5"/>
      <c r="XEX59" s="5"/>
      <c r="XEY59" s="5"/>
      <c r="XEZ59" s="5"/>
      <c r="XFA59" s="5"/>
      <c r="XFB59" s="5"/>
      <c r="XFC59" s="5"/>
      <c r="XFD59" s="5"/>
    </row>
    <row r="60" spans="16373:16384" s="4" customFormat="1" x14ac:dyDescent="0.25">
      <c r="XES60" s="5" t="s">
        <v>68</v>
      </c>
      <c r="XEU60" s="5"/>
      <c r="XEV60" s="5"/>
      <c r="XEW60" s="5"/>
      <c r="XEX60" s="5"/>
      <c r="XEY60" s="5"/>
      <c r="XEZ60" s="5"/>
      <c r="XFA60" s="5"/>
      <c r="XFB60" s="5"/>
      <c r="XFC60" s="5"/>
      <c r="XFD60" s="5"/>
    </row>
    <row r="61" spans="16373:16384" s="4" customFormat="1" x14ac:dyDescent="0.25">
      <c r="XES61" s="5" t="s">
        <v>69</v>
      </c>
      <c r="XEU61" s="5"/>
      <c r="XEV61" s="5"/>
      <c r="XEW61" s="5"/>
      <c r="XEX61" s="5"/>
      <c r="XEY61" s="5"/>
      <c r="XEZ61" s="5"/>
      <c r="XFA61" s="5"/>
      <c r="XFB61" s="5"/>
      <c r="XFC61" s="5"/>
      <c r="XFD61" s="5"/>
    </row>
    <row r="62" spans="16373:16384" s="4" customFormat="1" x14ac:dyDescent="0.25">
      <c r="XES62" s="5" t="s">
        <v>70</v>
      </c>
      <c r="XEU62" s="5"/>
      <c r="XEV62" s="5"/>
      <c r="XEW62" s="5"/>
      <c r="XEX62" s="5"/>
      <c r="XEY62" s="5"/>
      <c r="XEZ62" s="5"/>
      <c r="XFA62" s="5"/>
      <c r="XFB62" s="5"/>
      <c r="XFC62" s="5"/>
      <c r="XFD62" s="5"/>
    </row>
    <row r="63" spans="16373:16384" s="4" customFormat="1" x14ac:dyDescent="0.25">
      <c r="XES63" s="5" t="s">
        <v>71</v>
      </c>
      <c r="XEU63" s="5"/>
      <c r="XEV63" s="5"/>
      <c r="XEW63" s="5"/>
      <c r="XEX63" s="5"/>
      <c r="XEY63" s="5"/>
      <c r="XEZ63" s="5"/>
      <c r="XFA63" s="5"/>
      <c r="XFB63" s="5"/>
      <c r="XFC63" s="5"/>
      <c r="XFD63" s="5"/>
    </row>
    <row r="64" spans="16373:16384" s="4" customFormat="1" x14ac:dyDescent="0.25">
      <c r="XES64" s="5" t="s">
        <v>72</v>
      </c>
      <c r="XEU64" s="5"/>
      <c r="XEV64" s="5"/>
      <c r="XEW64" s="5"/>
      <c r="XEX64" s="5"/>
      <c r="XEY64" s="5"/>
      <c r="XEZ64" s="5"/>
      <c r="XFA64" s="5"/>
      <c r="XFB64" s="5"/>
      <c r="XFC64" s="5"/>
      <c r="XFD64" s="5"/>
    </row>
    <row r="65" spans="16373:16384" s="4" customFormat="1" x14ac:dyDescent="0.25">
      <c r="XES65" s="5" t="s">
        <v>73</v>
      </c>
      <c r="XEU65" s="5"/>
      <c r="XEV65" s="5"/>
      <c r="XEW65" s="5"/>
      <c r="XEX65" s="5"/>
      <c r="XEY65" s="5"/>
      <c r="XEZ65" s="5"/>
      <c r="XFA65" s="5"/>
      <c r="XFB65" s="5"/>
      <c r="XFC65" s="5"/>
      <c r="XFD65" s="5"/>
    </row>
    <row r="66" spans="16373:16384" s="4" customFormat="1" x14ac:dyDescent="0.25">
      <c r="XES66" s="5" t="s">
        <v>74</v>
      </c>
      <c r="XEU66" s="5"/>
      <c r="XEV66" s="5"/>
      <c r="XEW66" s="5"/>
      <c r="XEX66" s="5"/>
      <c r="XEY66" s="5"/>
      <c r="XEZ66" s="5"/>
      <c r="XFA66" s="5"/>
      <c r="XFB66" s="5"/>
      <c r="XFC66" s="5"/>
      <c r="XFD66" s="5"/>
    </row>
    <row r="67" spans="16373:16384" s="4" customFormat="1" x14ac:dyDescent="0.25">
      <c r="XES67" s="5" t="s">
        <v>75</v>
      </c>
      <c r="XEU67" s="5"/>
      <c r="XEV67" s="5"/>
      <c r="XEW67" s="5"/>
      <c r="XEX67" s="5"/>
      <c r="XEY67" s="5"/>
      <c r="XEZ67" s="5"/>
      <c r="XFA67" s="5"/>
      <c r="XFB67" s="5"/>
      <c r="XFC67" s="5"/>
      <c r="XFD67" s="5"/>
    </row>
    <row r="68" spans="16373:16384" s="4" customFormat="1" x14ac:dyDescent="0.25">
      <c r="XES68" s="5" t="s">
        <v>76</v>
      </c>
      <c r="XEU68" s="5"/>
      <c r="XEV68" s="5"/>
      <c r="XEW68" s="5"/>
      <c r="XEX68" s="5"/>
      <c r="XEY68" s="5"/>
      <c r="XEZ68" s="5"/>
      <c r="XFA68" s="5"/>
      <c r="XFB68" s="5"/>
      <c r="XFC68" s="5"/>
      <c r="XFD68" s="5"/>
    </row>
    <row r="69" spans="16373:16384" s="4" customFormat="1" x14ac:dyDescent="0.25">
      <c r="XES69" s="5" t="s">
        <v>77</v>
      </c>
      <c r="XEU69" s="5"/>
      <c r="XEV69" s="5"/>
      <c r="XEW69" s="5"/>
      <c r="XEX69" s="5"/>
      <c r="XEY69" s="5"/>
      <c r="XEZ69" s="5"/>
      <c r="XFA69" s="5"/>
      <c r="XFB69" s="5"/>
      <c r="XFC69" s="5"/>
      <c r="XFD69" s="5"/>
    </row>
    <row r="70" spans="16373:16384" s="4" customFormat="1" x14ac:dyDescent="0.25">
      <c r="XES70" s="5" t="s">
        <v>78</v>
      </c>
      <c r="XEU70" s="5"/>
      <c r="XEV70" s="5"/>
      <c r="XEW70" s="5"/>
      <c r="XEX70" s="5"/>
      <c r="XEY70" s="5"/>
      <c r="XEZ70" s="5"/>
      <c r="XFA70" s="5"/>
      <c r="XFB70" s="5"/>
      <c r="XFC70" s="5"/>
      <c r="XFD70" s="5"/>
    </row>
    <row r="71" spans="16373:16384" s="4" customFormat="1" x14ac:dyDescent="0.25">
      <c r="XES71" s="5" t="s">
        <v>79</v>
      </c>
      <c r="XEU71" s="5"/>
      <c r="XEV71" s="5"/>
      <c r="XEW71" s="5"/>
      <c r="XEX71" s="5"/>
      <c r="XEY71" s="5"/>
      <c r="XEZ71" s="5"/>
      <c r="XFA71" s="5"/>
      <c r="XFB71" s="5"/>
      <c r="XFC71" s="5"/>
      <c r="XFD71" s="5"/>
    </row>
    <row r="72" spans="16373:16384" s="4" customFormat="1" x14ac:dyDescent="0.25">
      <c r="XES72" s="5" t="s">
        <v>80</v>
      </c>
      <c r="XEU72" s="5"/>
      <c r="XEV72" s="5"/>
      <c r="XEW72" s="5"/>
      <c r="XEX72" s="5"/>
      <c r="XEY72" s="5"/>
      <c r="XEZ72" s="5"/>
      <c r="XFA72" s="5"/>
      <c r="XFB72" s="5"/>
      <c r="XFC72" s="5"/>
      <c r="XFD72" s="5"/>
    </row>
    <row r="73" spans="16373:16384" s="4" customFormat="1" x14ac:dyDescent="0.25">
      <c r="XES73" s="5" t="s">
        <v>81</v>
      </c>
      <c r="XEU73" s="5"/>
      <c r="XEV73" s="5"/>
      <c r="XEW73" s="5"/>
      <c r="XEX73" s="5"/>
      <c r="XEY73" s="5"/>
      <c r="XEZ73" s="5"/>
      <c r="XFA73" s="5"/>
      <c r="XFB73" s="5"/>
      <c r="XFC73" s="5"/>
      <c r="XFD73" s="5"/>
    </row>
    <row r="74" spans="16373:16384" s="4" customFormat="1" x14ac:dyDescent="0.25">
      <c r="XES74" s="5" t="s">
        <v>82</v>
      </c>
      <c r="XEU74" s="5"/>
      <c r="XEV74" s="5"/>
      <c r="XEW74" s="5"/>
      <c r="XEX74" s="5"/>
      <c r="XEY74" s="5"/>
      <c r="XEZ74" s="5"/>
      <c r="XFA74" s="5"/>
      <c r="XFB74" s="5"/>
      <c r="XFC74" s="5"/>
      <c r="XFD74" s="5"/>
    </row>
    <row r="75" spans="16373:16384" s="4" customFormat="1" x14ac:dyDescent="0.25">
      <c r="XES75" s="5" t="s">
        <v>83</v>
      </c>
      <c r="XEU75" s="5"/>
      <c r="XEV75" s="5"/>
      <c r="XEW75" s="5"/>
      <c r="XEX75" s="5"/>
      <c r="XEY75" s="5"/>
      <c r="XEZ75" s="5"/>
      <c r="XFA75" s="5"/>
      <c r="XFB75" s="5"/>
      <c r="XFC75" s="5"/>
      <c r="XFD75" s="5"/>
    </row>
    <row r="76" spans="16373:16384" s="4" customFormat="1" x14ac:dyDescent="0.25">
      <c r="XES76" s="5" t="s">
        <v>84</v>
      </c>
      <c r="XEU76" s="5"/>
      <c r="XEV76" s="5"/>
      <c r="XEW76" s="5"/>
      <c r="XEX76" s="5"/>
      <c r="XEY76" s="5"/>
      <c r="XEZ76" s="5"/>
      <c r="XFA76" s="5"/>
      <c r="XFB76" s="5"/>
      <c r="XFC76" s="5"/>
      <c r="XFD76" s="5"/>
    </row>
    <row r="77" spans="16373:16384" s="4" customFormat="1" x14ac:dyDescent="0.25">
      <c r="XES77" s="5" t="s">
        <v>85</v>
      </c>
      <c r="XEU77" s="5"/>
      <c r="XEV77" s="5"/>
      <c r="XEW77" s="5"/>
      <c r="XEX77" s="5"/>
      <c r="XEY77" s="5"/>
      <c r="XEZ77" s="5"/>
      <c r="XFA77" s="5"/>
      <c r="XFB77" s="5"/>
      <c r="XFC77" s="5"/>
      <c r="XFD77" s="5"/>
    </row>
    <row r="78" spans="16373:16384" s="4" customFormat="1" x14ac:dyDescent="0.25">
      <c r="XES78" s="5" t="s">
        <v>86</v>
      </c>
      <c r="XEU78" s="5"/>
      <c r="XEV78" s="5"/>
      <c r="XEW78" s="5"/>
      <c r="XEX78" s="5"/>
      <c r="XEY78" s="5"/>
      <c r="XEZ78" s="5"/>
      <c r="XFA78" s="5"/>
      <c r="XFB78" s="5"/>
      <c r="XFC78" s="5"/>
      <c r="XFD78" s="5"/>
    </row>
    <row r="79" spans="16373:16384" s="4" customFormat="1" x14ac:dyDescent="0.25">
      <c r="XES79" s="5" t="s">
        <v>87</v>
      </c>
      <c r="XEU79" s="5"/>
      <c r="XEV79" s="5"/>
      <c r="XEW79" s="5"/>
      <c r="XEX79" s="5"/>
      <c r="XEY79" s="5"/>
      <c r="XEZ79" s="5"/>
      <c r="XFA79" s="5"/>
      <c r="XFB79" s="5"/>
      <c r="XFC79" s="5"/>
      <c r="XFD79" s="5"/>
    </row>
    <row r="80" spans="16373:16384" s="4" customFormat="1" x14ac:dyDescent="0.25">
      <c r="XES80" s="5" t="s">
        <v>88</v>
      </c>
      <c r="XEU80" s="5"/>
      <c r="XEV80" s="5"/>
      <c r="XEW80" s="5"/>
      <c r="XEX80" s="5"/>
      <c r="XEY80" s="5"/>
      <c r="XEZ80" s="5"/>
      <c r="XFA80" s="5"/>
      <c r="XFB80" s="5"/>
      <c r="XFC80" s="5"/>
      <c r="XFD80" s="5"/>
    </row>
    <row r="81" spans="16373:16384" s="4" customFormat="1" x14ac:dyDescent="0.25">
      <c r="XES81" s="5" t="s">
        <v>89</v>
      </c>
      <c r="XEU81" s="5"/>
      <c r="XEV81" s="5"/>
      <c r="XEW81" s="5"/>
      <c r="XEX81" s="5"/>
      <c r="XEY81" s="5"/>
      <c r="XEZ81" s="5"/>
      <c r="XFA81" s="5"/>
      <c r="XFB81" s="5"/>
      <c r="XFC81" s="5"/>
      <c r="XFD81" s="5"/>
    </row>
    <row r="82" spans="16373:16384" s="4" customFormat="1" x14ac:dyDescent="0.25">
      <c r="XES82" s="5" t="s">
        <v>90</v>
      </c>
      <c r="XEU82" s="5"/>
      <c r="XEV82" s="5"/>
      <c r="XEW82" s="5"/>
      <c r="XEX82" s="5"/>
      <c r="XEY82" s="5"/>
      <c r="XEZ82" s="5"/>
      <c r="XFA82" s="5"/>
      <c r="XFB82" s="5"/>
      <c r="XFC82" s="5"/>
      <c r="XFD82" s="5"/>
    </row>
    <row r="83" spans="16373:16384" s="4" customFormat="1" x14ac:dyDescent="0.25">
      <c r="XES83" s="5" t="s">
        <v>91</v>
      </c>
      <c r="XEU83" s="5"/>
      <c r="XEV83" s="5"/>
      <c r="XEW83" s="5"/>
      <c r="XEX83" s="5"/>
      <c r="XEY83" s="5"/>
      <c r="XEZ83" s="5"/>
      <c r="XFA83" s="5"/>
      <c r="XFB83" s="5"/>
      <c r="XFC83" s="5"/>
      <c r="XFD83" s="5"/>
    </row>
    <row r="84" spans="16373:16384" s="4" customFormat="1" x14ac:dyDescent="0.25">
      <c r="XES84" s="5" t="s">
        <v>92</v>
      </c>
      <c r="XEU84" s="5"/>
      <c r="XEV84" s="5"/>
      <c r="XEW84" s="5"/>
      <c r="XEX84" s="5"/>
      <c r="XEY84" s="5"/>
      <c r="XEZ84" s="5"/>
      <c r="XFA84" s="5"/>
      <c r="XFB84" s="5"/>
      <c r="XFC84" s="5"/>
      <c r="XFD84" s="5"/>
    </row>
  </sheetData>
  <mergeCells count="18">
    <mergeCell ref="A1:H1"/>
    <mergeCell ref="A16:H16"/>
    <mergeCell ref="A10:H10"/>
    <mergeCell ref="A11:H11"/>
    <mergeCell ref="A12:H12"/>
    <mergeCell ref="A13:H14"/>
    <mergeCell ref="A15:H15"/>
    <mergeCell ref="I2:J6"/>
    <mergeCell ref="A3:H6"/>
    <mergeCell ref="A7:H7"/>
    <mergeCell ref="A8:H8"/>
    <mergeCell ref="A9:H9"/>
    <mergeCell ref="A22:H22"/>
    <mergeCell ref="A18:H18"/>
    <mergeCell ref="A19:H19"/>
    <mergeCell ref="A20:H20"/>
    <mergeCell ref="A17:H17"/>
    <mergeCell ref="A21:H21"/>
  </mergeCells>
  <hyperlinks>
    <hyperlink ref="A16:H16" location="ZAŁOŻENIA!A1" display="ZAŁOŻENIA DO ANALIZY"/>
    <hyperlink ref="A17:H17" location="NAKŁADY!A1" display="NAKŁADY INWESTYCYJNE"/>
    <hyperlink ref="A22:H22" location="'POMOC PUBLICZNA'!A1" display="POMOC PUBLICZNA"/>
    <hyperlink ref="A18:H18" location="PRZEPŁYWY!A1" display="PRZEPŁYWY FINANSOWE PROJEKTU"/>
    <hyperlink ref="A19:H19" location="EFEKTYWNOŚĆ!A1" display="WSKAŹNIKI EFEKTYWNOŚCI FINANSOWEJ"/>
    <hyperlink ref="A20:H20" location="TRWAŁOŚĆ!A1" display="TRWAŁOŚĆ I STABILNOŚĆ FINANSOWA"/>
    <hyperlink ref="A21" location="'ANALIZA EKONOMICZNA'!A1" display="ANALIZA EKONOMICZNA"/>
    <hyperlink ref="A21:H21" location="'ANALIZA EKONOMICZNA'!A1" display="ANALIZA EKONOMICZNA (jeśli dotyczy)"/>
  </hyperlink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XEW27"/>
  <sheetViews>
    <sheetView workbookViewId="0">
      <selection activeCell="I4" sqref="I4"/>
    </sheetView>
  </sheetViews>
  <sheetFormatPr defaultRowHeight="15" x14ac:dyDescent="0.25"/>
  <cols>
    <col min="1" max="1" width="3.6640625" style="4" customWidth="1"/>
    <col min="2" max="8" width="9.109375" style="4" customWidth="1"/>
    <col min="9" max="9" width="18.33203125" style="4" customWidth="1"/>
    <col min="10" max="10" width="91.109375" style="4" customWidth="1"/>
    <col min="11" max="16372" width="8.88671875" style="4"/>
    <col min="16373" max="16373" width="8.33203125" style="65" customWidth="1"/>
    <col min="16374" max="16374" width="3.21875" style="65" customWidth="1"/>
    <col min="16375" max="16375" width="3.6640625" style="65" customWidth="1"/>
    <col min="16376" max="16376" width="2.77734375" style="65" customWidth="1"/>
    <col min="16377" max="16377" width="0.88671875" style="5" customWidth="1"/>
    <col min="16378" max="16384" width="8.88671875" style="5"/>
  </cols>
  <sheetData>
    <row r="1" spans="1:23 16374:16377" ht="49.95" customHeight="1" thickBot="1" x14ac:dyDescent="0.3">
      <c r="A1" s="173" t="s">
        <v>93</v>
      </c>
      <c r="B1" s="174"/>
      <c r="C1" s="174"/>
      <c r="D1" s="174"/>
      <c r="E1" s="174"/>
      <c r="F1" s="174"/>
      <c r="G1" s="174"/>
      <c r="H1" s="174"/>
      <c r="I1" s="175"/>
      <c r="J1" s="67"/>
      <c r="K1" s="67"/>
      <c r="L1" s="10"/>
      <c r="M1" s="10"/>
      <c r="N1" s="10"/>
      <c r="O1" s="10"/>
      <c r="P1" s="10"/>
      <c r="Q1" s="10"/>
      <c r="R1" s="10"/>
      <c r="S1" s="10"/>
      <c r="T1" s="10"/>
      <c r="U1" s="10"/>
      <c r="V1" s="10"/>
      <c r="W1" s="10"/>
    </row>
    <row r="2" spans="1:23 16374:16377" ht="15.6" x14ac:dyDescent="0.25">
      <c r="A2" s="163">
        <v>1</v>
      </c>
      <c r="B2" s="166" t="s">
        <v>94</v>
      </c>
      <c r="C2" s="166"/>
      <c r="D2" s="166"/>
      <c r="E2" s="166"/>
      <c r="F2" s="166"/>
      <c r="G2" s="166"/>
      <c r="H2" s="166"/>
      <c r="I2" s="102"/>
      <c r="J2" s="67"/>
      <c r="K2" s="67"/>
      <c r="L2" s="10"/>
      <c r="M2" s="10"/>
      <c r="N2" s="10"/>
      <c r="O2" s="10"/>
      <c r="P2" s="10"/>
      <c r="Q2" s="10"/>
      <c r="R2" s="10"/>
      <c r="S2" s="10"/>
      <c r="T2" s="10"/>
      <c r="U2" s="10"/>
      <c r="V2" s="10"/>
      <c r="W2" s="10"/>
    </row>
    <row r="3" spans="1:23 16374:16377" ht="40.200000000000003" customHeight="1" thickBot="1" x14ac:dyDescent="0.3">
      <c r="A3" s="165"/>
      <c r="B3" s="167" t="s">
        <v>104</v>
      </c>
      <c r="C3" s="167"/>
      <c r="D3" s="167"/>
      <c r="E3" s="167"/>
      <c r="F3" s="167"/>
      <c r="G3" s="167"/>
      <c r="H3" s="167"/>
      <c r="I3" s="168"/>
      <c r="J3" s="67"/>
      <c r="K3" s="67"/>
      <c r="L3" s="10"/>
      <c r="M3" s="10"/>
      <c r="N3" s="10"/>
      <c r="O3" s="10"/>
      <c r="P3" s="10"/>
      <c r="Q3" s="10"/>
      <c r="R3" s="10"/>
      <c r="S3" s="10"/>
      <c r="T3" s="10"/>
      <c r="U3" s="10"/>
      <c r="V3" s="10"/>
      <c r="W3" s="10"/>
    </row>
    <row r="4" spans="1:23 16374:16377" ht="15.45" customHeight="1" x14ac:dyDescent="0.25">
      <c r="A4" s="163">
        <v>2</v>
      </c>
      <c r="B4" s="166" t="s">
        <v>95</v>
      </c>
      <c r="C4" s="166"/>
      <c r="D4" s="166"/>
      <c r="E4" s="166"/>
      <c r="F4" s="166"/>
      <c r="G4" s="166"/>
      <c r="H4" s="166"/>
      <c r="I4" s="102">
        <v>2023</v>
      </c>
      <c r="J4" s="67"/>
      <c r="K4" s="67"/>
      <c r="L4" s="10"/>
      <c r="M4" s="10"/>
      <c r="N4" s="10"/>
      <c r="O4" s="10"/>
      <c r="P4" s="10"/>
      <c r="Q4" s="10"/>
      <c r="R4" s="10"/>
      <c r="S4" s="10"/>
      <c r="T4" s="10"/>
      <c r="U4" s="10"/>
      <c r="V4" s="10"/>
      <c r="W4" s="10"/>
      <c r="XEV4" s="66" t="s">
        <v>213</v>
      </c>
    </row>
    <row r="5" spans="1:23 16374:16377" ht="47.7" customHeight="1" thickBot="1" x14ac:dyDescent="0.35">
      <c r="A5" s="165"/>
      <c r="B5" s="167" t="s">
        <v>96</v>
      </c>
      <c r="C5" s="167"/>
      <c r="D5" s="167"/>
      <c r="E5" s="167"/>
      <c r="F5" s="167"/>
      <c r="G5" s="167"/>
      <c r="H5" s="167"/>
      <c r="I5" s="168"/>
      <c r="J5" s="67"/>
      <c r="K5" s="67"/>
      <c r="L5" s="10"/>
      <c r="M5" s="10"/>
      <c r="N5" s="10"/>
      <c r="O5" s="10"/>
      <c r="P5" s="10"/>
      <c r="Q5" s="10"/>
      <c r="R5" s="10"/>
      <c r="S5" s="10"/>
      <c r="T5" s="10"/>
      <c r="U5" s="10"/>
      <c r="V5" s="10"/>
      <c r="W5" s="10"/>
      <c r="XET5" s="24" t="s">
        <v>5</v>
      </c>
      <c r="XEV5" s="66" t="s">
        <v>5</v>
      </c>
    </row>
    <row r="6" spans="1:23 16374:16377" ht="57.6" customHeight="1" x14ac:dyDescent="0.3">
      <c r="A6" s="163">
        <v>3</v>
      </c>
      <c r="B6" s="166" t="s">
        <v>97</v>
      </c>
      <c r="C6" s="166"/>
      <c r="D6" s="166"/>
      <c r="E6" s="166"/>
      <c r="F6" s="166"/>
      <c r="G6" s="166"/>
      <c r="H6" s="166"/>
      <c r="I6" s="106">
        <v>25</v>
      </c>
      <c r="J6" s="75"/>
      <c r="K6" s="10"/>
      <c r="L6" s="10"/>
      <c r="M6" s="10"/>
      <c r="N6" s="10"/>
      <c r="O6" s="10"/>
      <c r="P6" s="10"/>
      <c r="Q6" s="10"/>
      <c r="R6" s="10"/>
      <c r="S6" s="10"/>
      <c r="T6" s="10"/>
      <c r="U6" s="10"/>
      <c r="V6" s="10"/>
      <c r="W6" s="10"/>
      <c r="XET6" s="24" t="s">
        <v>7</v>
      </c>
      <c r="XEV6" s="66" t="s">
        <v>7</v>
      </c>
    </row>
    <row r="7" spans="1:23 16374:16377" ht="63" customHeight="1" thickBot="1" x14ac:dyDescent="0.35">
      <c r="A7" s="165"/>
      <c r="B7" s="176" t="s">
        <v>221</v>
      </c>
      <c r="C7" s="176"/>
      <c r="D7" s="176"/>
      <c r="E7" s="176"/>
      <c r="F7" s="176"/>
      <c r="G7" s="176"/>
      <c r="H7" s="176"/>
      <c r="I7" s="177"/>
      <c r="J7" s="76"/>
      <c r="K7" s="76"/>
      <c r="L7" s="10"/>
      <c r="M7" s="10"/>
      <c r="N7" s="10"/>
      <c r="O7" s="10"/>
      <c r="P7" s="10"/>
      <c r="Q7" s="10"/>
      <c r="R7" s="10"/>
      <c r="S7" s="10"/>
      <c r="T7" s="10"/>
      <c r="U7" s="10"/>
      <c r="V7" s="10"/>
      <c r="W7" s="10"/>
      <c r="XET7" s="24" t="s">
        <v>235</v>
      </c>
      <c r="XEV7" s="66" t="s">
        <v>236</v>
      </c>
      <c r="XEW7" s="66"/>
    </row>
    <row r="8" spans="1:23 16374:16377" ht="15.45" customHeight="1" thickBot="1" x14ac:dyDescent="0.35">
      <c r="A8" s="104">
        <v>4</v>
      </c>
      <c r="B8" s="178" t="s">
        <v>98</v>
      </c>
      <c r="C8" s="178"/>
      <c r="D8" s="178"/>
      <c r="E8" s="178"/>
      <c r="F8" s="178"/>
      <c r="G8" s="178"/>
      <c r="H8" s="178"/>
      <c r="I8" s="105">
        <v>0.04</v>
      </c>
      <c r="J8" s="10"/>
      <c r="K8" s="10"/>
      <c r="L8" s="10"/>
      <c r="M8" s="10"/>
      <c r="N8" s="10"/>
      <c r="O8" s="10"/>
      <c r="P8" s="10"/>
      <c r="Q8" s="10"/>
      <c r="R8" s="10"/>
      <c r="S8" s="10"/>
      <c r="T8" s="10"/>
      <c r="U8" s="10"/>
      <c r="V8" s="10"/>
      <c r="W8" s="10"/>
      <c r="XEV8" s="80" t="s">
        <v>235</v>
      </c>
    </row>
    <row r="9" spans="1:23 16374:16377" ht="49.95" customHeight="1" x14ac:dyDescent="0.25">
      <c r="A9" s="163">
        <v>5</v>
      </c>
      <c r="B9" s="166" t="s">
        <v>99</v>
      </c>
      <c r="C9" s="166"/>
      <c r="D9" s="166"/>
      <c r="E9" s="166"/>
      <c r="F9" s="166"/>
      <c r="G9" s="166"/>
      <c r="H9" s="166"/>
      <c r="I9" s="102" t="s">
        <v>7</v>
      </c>
      <c r="J9" s="75"/>
      <c r="K9" s="10"/>
      <c r="L9" s="10"/>
      <c r="M9" s="10"/>
      <c r="N9" s="10"/>
      <c r="O9" s="10"/>
      <c r="P9" s="10"/>
      <c r="Q9" s="10"/>
      <c r="R9" s="10"/>
      <c r="S9" s="10"/>
      <c r="T9" s="10"/>
      <c r="U9" s="10"/>
      <c r="V9" s="10"/>
      <c r="W9" s="10"/>
      <c r="XEV9" s="66"/>
    </row>
    <row r="10" spans="1:23 16374:16377" ht="45" customHeight="1" x14ac:dyDescent="0.25">
      <c r="A10" s="164"/>
      <c r="B10" s="162" t="s">
        <v>100</v>
      </c>
      <c r="C10" s="162"/>
      <c r="D10" s="162"/>
      <c r="E10" s="162"/>
      <c r="F10" s="162"/>
      <c r="G10" s="162"/>
      <c r="H10" s="162"/>
      <c r="I10" s="7" t="s">
        <v>7</v>
      </c>
      <c r="J10" s="10"/>
      <c r="K10" s="10"/>
      <c r="L10" s="10"/>
      <c r="M10" s="10"/>
      <c r="N10" s="10"/>
      <c r="O10" s="10"/>
      <c r="P10" s="10"/>
      <c r="Q10" s="10"/>
      <c r="R10" s="10"/>
      <c r="S10" s="10"/>
      <c r="T10" s="10"/>
      <c r="U10" s="10"/>
      <c r="V10" s="10"/>
      <c r="W10" s="10"/>
      <c r="XEV10" s="66" t="s">
        <v>11</v>
      </c>
    </row>
    <row r="11" spans="1:23 16374:16377" ht="33.75" customHeight="1" x14ac:dyDescent="0.25">
      <c r="A11" s="164"/>
      <c r="B11" s="162" t="s">
        <v>101</v>
      </c>
      <c r="C11" s="162"/>
      <c r="D11" s="162"/>
      <c r="E11" s="162"/>
      <c r="F11" s="162"/>
      <c r="G11" s="162"/>
      <c r="H11" s="162"/>
      <c r="I11" s="8">
        <v>0</v>
      </c>
      <c r="J11" s="10"/>
      <c r="K11" s="10"/>
      <c r="L11" s="10"/>
      <c r="M11" s="10"/>
      <c r="N11" s="10"/>
      <c r="O11" s="10"/>
      <c r="P11" s="10"/>
      <c r="Q11" s="10"/>
      <c r="R11" s="10"/>
      <c r="S11" s="10"/>
      <c r="T11" s="10"/>
      <c r="U11" s="10"/>
      <c r="V11" s="10"/>
      <c r="W11" s="10"/>
      <c r="XEV11" s="66">
        <v>2021</v>
      </c>
    </row>
    <row r="12" spans="1:23 16374:16377" ht="96" customHeight="1" thickBot="1" x14ac:dyDescent="0.3">
      <c r="A12" s="165"/>
      <c r="B12" s="167" t="s">
        <v>102</v>
      </c>
      <c r="C12" s="167"/>
      <c r="D12" s="167"/>
      <c r="E12" s="167"/>
      <c r="F12" s="167"/>
      <c r="G12" s="167"/>
      <c r="H12" s="167"/>
      <c r="I12" s="168"/>
      <c r="J12" s="10"/>
      <c r="K12" s="10"/>
      <c r="L12" s="10"/>
      <c r="M12" s="10"/>
      <c r="N12" s="10"/>
      <c r="O12" s="10"/>
      <c r="P12" s="10"/>
      <c r="Q12" s="10"/>
      <c r="R12" s="10"/>
      <c r="S12" s="10"/>
      <c r="T12" s="10"/>
      <c r="U12" s="10"/>
      <c r="V12" s="10"/>
      <c r="W12" s="10"/>
      <c r="XEV12" s="66">
        <v>2022</v>
      </c>
    </row>
    <row r="13" spans="1:23 16374:16377" ht="79.95" customHeight="1" x14ac:dyDescent="0.25">
      <c r="A13" s="163">
        <v>6</v>
      </c>
      <c r="B13" s="166" t="s">
        <v>103</v>
      </c>
      <c r="C13" s="166"/>
      <c r="D13" s="166"/>
      <c r="E13" s="166"/>
      <c r="F13" s="166"/>
      <c r="G13" s="166"/>
      <c r="H13" s="166"/>
      <c r="I13" s="103" t="s">
        <v>5</v>
      </c>
      <c r="J13" s="10"/>
      <c r="K13" s="10"/>
      <c r="L13" s="10"/>
      <c r="M13" s="10"/>
      <c r="N13" s="10"/>
      <c r="O13" s="10"/>
      <c r="P13" s="10"/>
      <c r="Q13" s="10"/>
      <c r="R13" s="10"/>
      <c r="S13" s="10"/>
      <c r="T13" s="10"/>
      <c r="U13" s="10"/>
      <c r="V13" s="10"/>
      <c r="W13" s="10"/>
      <c r="XEV13" s="66">
        <v>2023</v>
      </c>
    </row>
    <row r="14" spans="1:23 16374:16377" ht="15.6" customHeight="1" x14ac:dyDescent="0.25">
      <c r="A14" s="164"/>
      <c r="B14" s="169" t="s">
        <v>294</v>
      </c>
      <c r="C14" s="169"/>
      <c r="D14" s="169"/>
      <c r="E14" s="169"/>
      <c r="F14" s="169"/>
      <c r="G14" s="169"/>
      <c r="H14" s="169"/>
      <c r="I14" s="170"/>
      <c r="J14" s="10"/>
      <c r="K14" s="10"/>
      <c r="L14" s="10"/>
      <c r="M14" s="10"/>
      <c r="N14" s="10"/>
      <c r="O14" s="10"/>
      <c r="P14" s="10"/>
      <c r="Q14" s="10"/>
      <c r="R14" s="10"/>
      <c r="S14" s="10"/>
      <c r="T14" s="10"/>
      <c r="U14" s="10"/>
      <c r="V14" s="10"/>
      <c r="W14" s="10"/>
      <c r="XEV14" s="66">
        <v>2024</v>
      </c>
    </row>
    <row r="15" spans="1:23 16374:16377" ht="75" customHeight="1" x14ac:dyDescent="0.25">
      <c r="A15" s="164"/>
      <c r="B15" s="169"/>
      <c r="C15" s="169"/>
      <c r="D15" s="169"/>
      <c r="E15" s="169"/>
      <c r="F15" s="169"/>
      <c r="G15" s="169"/>
      <c r="H15" s="169"/>
      <c r="I15" s="170"/>
      <c r="J15" s="10"/>
      <c r="K15" s="10"/>
      <c r="L15" s="10"/>
      <c r="M15" s="10"/>
      <c r="N15" s="10"/>
      <c r="O15" s="10"/>
      <c r="P15" s="10"/>
      <c r="Q15" s="10"/>
      <c r="R15" s="10"/>
      <c r="S15" s="10"/>
      <c r="T15" s="10"/>
      <c r="U15" s="10"/>
      <c r="V15" s="10"/>
      <c r="W15" s="10"/>
      <c r="XEV15" s="66">
        <v>2025</v>
      </c>
    </row>
    <row r="16" spans="1:23 16374:16377" ht="15.6" x14ac:dyDescent="0.25">
      <c r="A16" s="164"/>
      <c r="B16" s="169"/>
      <c r="C16" s="169"/>
      <c r="D16" s="169"/>
      <c r="E16" s="169"/>
      <c r="F16" s="169"/>
      <c r="G16" s="169"/>
      <c r="H16" s="169"/>
      <c r="I16" s="170"/>
      <c r="J16" s="75"/>
      <c r="K16" s="10"/>
      <c r="L16" s="10"/>
      <c r="M16" s="10"/>
      <c r="N16" s="10"/>
      <c r="O16" s="10"/>
      <c r="P16" s="10"/>
      <c r="Q16" s="10"/>
      <c r="R16" s="10"/>
      <c r="S16" s="10"/>
      <c r="T16" s="10"/>
      <c r="U16" s="10"/>
      <c r="V16" s="10"/>
      <c r="W16" s="10"/>
      <c r="XEV16" s="66">
        <v>2026</v>
      </c>
    </row>
    <row r="17" spans="1:23 16376:16376" ht="15.6" x14ac:dyDescent="0.25">
      <c r="A17" s="164"/>
      <c r="B17" s="169"/>
      <c r="C17" s="169"/>
      <c r="D17" s="169"/>
      <c r="E17" s="169"/>
      <c r="F17" s="169"/>
      <c r="G17" s="169"/>
      <c r="H17" s="169"/>
      <c r="I17" s="170"/>
      <c r="J17" s="75"/>
      <c r="K17" s="10"/>
      <c r="L17" s="10"/>
      <c r="M17" s="10"/>
      <c r="N17" s="10"/>
      <c r="O17" s="10"/>
      <c r="P17" s="10"/>
      <c r="Q17" s="10"/>
      <c r="R17" s="10"/>
      <c r="S17" s="10"/>
      <c r="T17" s="10"/>
      <c r="U17" s="10"/>
      <c r="V17" s="10"/>
      <c r="W17" s="10"/>
      <c r="XEV17" s="66">
        <v>2027</v>
      </c>
    </row>
    <row r="18" spans="1:23 16376:16376" ht="15.6" x14ac:dyDescent="0.25">
      <c r="A18" s="164"/>
      <c r="B18" s="169"/>
      <c r="C18" s="169"/>
      <c r="D18" s="169"/>
      <c r="E18" s="169"/>
      <c r="F18" s="169"/>
      <c r="G18" s="169"/>
      <c r="H18" s="169"/>
      <c r="I18" s="170"/>
      <c r="J18" s="75"/>
      <c r="K18" s="10"/>
      <c r="L18" s="10"/>
      <c r="M18" s="10"/>
      <c r="N18" s="10"/>
      <c r="O18" s="10"/>
      <c r="P18" s="10"/>
      <c r="Q18" s="10"/>
      <c r="R18" s="10"/>
      <c r="S18" s="10"/>
      <c r="T18" s="10"/>
      <c r="U18" s="10"/>
      <c r="V18" s="10"/>
      <c r="W18" s="10"/>
      <c r="XEV18" s="66">
        <v>2028</v>
      </c>
    </row>
    <row r="19" spans="1:23 16376:16376" ht="15.6" x14ac:dyDescent="0.25">
      <c r="A19" s="164"/>
      <c r="B19" s="169"/>
      <c r="C19" s="169"/>
      <c r="D19" s="169"/>
      <c r="E19" s="169"/>
      <c r="F19" s="169"/>
      <c r="G19" s="169"/>
      <c r="H19" s="169"/>
      <c r="I19" s="170"/>
      <c r="J19" s="10"/>
      <c r="K19" s="10"/>
      <c r="L19" s="10"/>
      <c r="M19" s="10"/>
      <c r="N19" s="10"/>
      <c r="O19" s="10"/>
      <c r="P19" s="10"/>
      <c r="Q19" s="10"/>
      <c r="R19" s="10"/>
      <c r="S19" s="10"/>
      <c r="T19" s="10"/>
      <c r="U19" s="10"/>
      <c r="V19" s="10"/>
      <c r="W19" s="10"/>
      <c r="XEV19" s="66">
        <v>2029</v>
      </c>
    </row>
    <row r="20" spans="1:23 16376:16376" x14ac:dyDescent="0.25">
      <c r="A20" s="164"/>
      <c r="B20" s="169"/>
      <c r="C20" s="169"/>
      <c r="D20" s="169"/>
      <c r="E20" s="169"/>
      <c r="F20" s="169"/>
      <c r="G20" s="169"/>
      <c r="H20" s="169"/>
      <c r="I20" s="170"/>
      <c r="J20" s="10"/>
      <c r="K20" s="10"/>
      <c r="L20" s="10"/>
      <c r="M20" s="10"/>
      <c r="N20" s="10"/>
      <c r="O20" s="10"/>
      <c r="P20" s="10"/>
      <c r="Q20" s="10"/>
      <c r="R20" s="10"/>
      <c r="S20" s="10"/>
      <c r="T20" s="10"/>
      <c r="U20" s="10"/>
      <c r="V20" s="10"/>
      <c r="W20" s="10"/>
    </row>
    <row r="21" spans="1:23 16376:16376" x14ac:dyDescent="0.25">
      <c r="A21" s="164"/>
      <c r="B21" s="169"/>
      <c r="C21" s="169"/>
      <c r="D21" s="169"/>
      <c r="E21" s="169"/>
      <c r="F21" s="169"/>
      <c r="G21" s="169"/>
      <c r="H21" s="169"/>
      <c r="I21" s="170"/>
      <c r="J21" s="10"/>
      <c r="K21" s="10"/>
      <c r="L21" s="10"/>
      <c r="M21" s="10"/>
      <c r="N21" s="10"/>
      <c r="O21" s="10"/>
      <c r="P21" s="10"/>
      <c r="Q21" s="10"/>
      <c r="R21" s="10"/>
      <c r="S21" s="10"/>
      <c r="T21" s="10"/>
      <c r="U21" s="10"/>
      <c r="V21" s="10"/>
      <c r="W21" s="10"/>
    </row>
    <row r="22" spans="1:23 16376:16376" ht="169.5" customHeight="1" thickBot="1" x14ac:dyDescent="0.3">
      <c r="A22" s="165"/>
      <c r="B22" s="171"/>
      <c r="C22" s="171"/>
      <c r="D22" s="171"/>
      <c r="E22" s="171"/>
      <c r="F22" s="171"/>
      <c r="G22" s="171"/>
      <c r="H22" s="171"/>
      <c r="I22" s="172"/>
      <c r="J22" s="10"/>
      <c r="K22" s="10"/>
      <c r="L22" s="10"/>
      <c r="M22" s="10"/>
      <c r="N22" s="10"/>
      <c r="O22" s="10"/>
      <c r="P22" s="10"/>
      <c r="Q22" s="10"/>
      <c r="R22" s="10"/>
      <c r="S22" s="10"/>
      <c r="T22" s="10"/>
      <c r="U22" s="10"/>
      <c r="V22" s="10"/>
      <c r="W22" s="10"/>
    </row>
    <row r="23" spans="1:23 16376:16376" ht="49.8" customHeight="1" x14ac:dyDescent="0.25">
      <c r="A23" s="157">
        <v>7</v>
      </c>
      <c r="B23" s="155" t="s">
        <v>287</v>
      </c>
      <c r="C23" s="155"/>
      <c r="D23" s="155"/>
      <c r="E23" s="155"/>
      <c r="F23" s="155"/>
      <c r="G23" s="155"/>
      <c r="H23" s="155"/>
      <c r="I23" s="156"/>
      <c r="J23" s="10"/>
      <c r="K23" s="10"/>
      <c r="L23" s="10"/>
      <c r="M23" s="10"/>
      <c r="N23" s="10"/>
      <c r="O23" s="10"/>
      <c r="P23" s="10"/>
      <c r="Q23" s="10"/>
      <c r="R23" s="10"/>
      <c r="S23" s="10"/>
      <c r="T23" s="10"/>
      <c r="U23" s="10"/>
      <c r="V23" s="10"/>
      <c r="W23" s="10"/>
    </row>
    <row r="24" spans="1:23 16376:16376" ht="169.5" customHeight="1" thickBot="1" x14ac:dyDescent="0.3">
      <c r="A24" s="158"/>
      <c r="B24" s="159"/>
      <c r="C24" s="160"/>
      <c r="D24" s="160"/>
      <c r="E24" s="160"/>
      <c r="F24" s="160"/>
      <c r="G24" s="160"/>
      <c r="H24" s="160"/>
      <c r="I24" s="161"/>
      <c r="J24" s="10"/>
      <c r="K24" s="10"/>
      <c r="L24" s="10"/>
      <c r="M24" s="10"/>
      <c r="N24" s="10"/>
      <c r="O24" s="10"/>
      <c r="P24" s="10"/>
      <c r="Q24" s="10"/>
      <c r="R24" s="10"/>
      <c r="S24" s="10"/>
      <c r="T24" s="10"/>
      <c r="U24" s="10"/>
      <c r="V24" s="10"/>
      <c r="W24" s="10"/>
    </row>
    <row r="25" spans="1:23 16376:16376" ht="20.7" customHeight="1" x14ac:dyDescent="0.25">
      <c r="A25" s="10"/>
      <c r="B25" s="68"/>
      <c r="C25" s="68"/>
      <c r="D25" s="68"/>
      <c r="E25" s="68"/>
      <c r="F25" s="68"/>
      <c r="G25" s="68"/>
      <c r="H25" s="68"/>
      <c r="I25" s="68"/>
      <c r="J25" s="10"/>
      <c r="K25" s="10"/>
      <c r="L25" s="10"/>
      <c r="M25" s="10"/>
      <c r="N25" s="10"/>
      <c r="O25" s="10"/>
      <c r="P25" s="10"/>
      <c r="Q25" s="10"/>
      <c r="R25" s="10"/>
      <c r="S25" s="10"/>
      <c r="T25" s="10"/>
      <c r="U25" s="10"/>
      <c r="V25" s="10"/>
      <c r="W25" s="10"/>
    </row>
    <row r="26" spans="1:23 16376:16376" x14ac:dyDescent="0.25">
      <c r="A26" s="10"/>
      <c r="B26" s="68"/>
      <c r="C26" s="68"/>
      <c r="D26" s="68"/>
      <c r="E26" s="68"/>
      <c r="F26" s="68"/>
      <c r="G26" s="68"/>
      <c r="H26" s="68"/>
      <c r="I26" s="68"/>
      <c r="J26" s="10"/>
      <c r="K26" s="10"/>
      <c r="L26" s="10"/>
      <c r="M26" s="10"/>
      <c r="N26" s="10"/>
      <c r="O26" s="10"/>
      <c r="P26" s="10"/>
      <c r="Q26" s="10"/>
      <c r="R26" s="10"/>
      <c r="S26" s="10"/>
      <c r="T26" s="10"/>
      <c r="U26" s="10"/>
      <c r="V26" s="10"/>
      <c r="W26" s="10"/>
    </row>
    <row r="27" spans="1:23 16376:16376" x14ac:dyDescent="0.25">
      <c r="A27" s="10"/>
      <c r="B27" s="10"/>
      <c r="C27" s="10"/>
      <c r="D27" s="10"/>
      <c r="E27" s="10"/>
      <c r="F27" s="10"/>
      <c r="G27" s="10"/>
      <c r="H27" s="10"/>
      <c r="I27" s="10"/>
      <c r="J27" s="10"/>
      <c r="K27" s="10"/>
      <c r="L27" s="10"/>
      <c r="M27" s="10"/>
      <c r="N27" s="10"/>
      <c r="O27" s="10"/>
      <c r="P27" s="10"/>
      <c r="Q27" s="10"/>
      <c r="R27" s="10"/>
      <c r="S27" s="10"/>
      <c r="T27" s="10"/>
      <c r="U27" s="10"/>
      <c r="V27" s="10"/>
      <c r="W27" s="10"/>
    </row>
  </sheetData>
  <mergeCells count="22">
    <mergeCell ref="A6:A7"/>
    <mergeCell ref="B6:H6"/>
    <mergeCell ref="B7:I7"/>
    <mergeCell ref="B8:H8"/>
    <mergeCell ref="B10:H10"/>
    <mergeCell ref="A1:I1"/>
    <mergeCell ref="A2:A3"/>
    <mergeCell ref="B2:H2"/>
    <mergeCell ref="B3:I3"/>
    <mergeCell ref="A4:A5"/>
    <mergeCell ref="B4:H4"/>
    <mergeCell ref="B5:I5"/>
    <mergeCell ref="B23:I23"/>
    <mergeCell ref="A23:A24"/>
    <mergeCell ref="B24:I24"/>
    <mergeCell ref="B11:H11"/>
    <mergeCell ref="A9:A12"/>
    <mergeCell ref="B9:H9"/>
    <mergeCell ref="B12:I12"/>
    <mergeCell ref="A13:A22"/>
    <mergeCell ref="B13:H13"/>
    <mergeCell ref="B14:I22"/>
  </mergeCells>
  <dataValidations count="3">
    <dataValidation type="list" allowBlank="1" showInputMessage="1" showErrorMessage="1" prompt="Wybierz z listy" sqref="I9:I10">
      <formula1>$XEV$5:$XEV$6</formula1>
    </dataValidation>
    <dataValidation type="list" allowBlank="1" showInputMessage="1" showErrorMessage="1" prompt="Wybierz z listy" sqref="I4">
      <formula1>$XEV$11:$XEV$19</formula1>
    </dataValidation>
    <dataValidation type="list" allowBlank="1" showInputMessage="1" showErrorMessage="1" prompt="Wybierz z listy" sqref="I13">
      <formula1>$XET$5:$XET$7</formula1>
    </dataValidation>
  </dataValidations>
  <pageMargins left="0.7" right="0.7" top="0.75" bottom="0.75" header="0.3" footer="0.3"/>
  <pageSetup paperSize="9" scale="5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L51"/>
  <sheetViews>
    <sheetView topLeftCell="A37" zoomScale="90" zoomScaleNormal="90" workbookViewId="0">
      <selection activeCell="G55" sqref="G55"/>
    </sheetView>
  </sheetViews>
  <sheetFormatPr defaultColWidth="8.6640625" defaultRowHeight="15" x14ac:dyDescent="0.25"/>
  <cols>
    <col min="1" max="1" width="8.6640625" style="4"/>
    <col min="2" max="2" width="18" style="4" customWidth="1"/>
    <col min="3" max="9" width="22.6640625" style="4" customWidth="1"/>
    <col min="10" max="10" width="27.33203125" style="4" customWidth="1"/>
    <col min="11" max="11" width="13.6640625" style="4" customWidth="1"/>
    <col min="12" max="16384" width="8.6640625" style="4"/>
  </cols>
  <sheetData>
    <row r="1" spans="1:12" ht="24.6" x14ac:dyDescent="0.25">
      <c r="A1" s="190" t="s">
        <v>105</v>
      </c>
      <c r="B1" s="191"/>
      <c r="C1" s="191"/>
      <c r="D1" s="191"/>
      <c r="E1" s="191"/>
      <c r="F1" s="191"/>
      <c r="G1" s="191"/>
      <c r="H1" s="191"/>
      <c r="I1" s="191"/>
      <c r="J1" s="191"/>
      <c r="K1" s="192"/>
      <c r="L1" s="10"/>
    </row>
    <row r="2" spans="1:12" ht="31.95" customHeight="1" x14ac:dyDescent="0.25">
      <c r="A2" s="193" t="s">
        <v>165</v>
      </c>
      <c r="B2" s="194"/>
      <c r="C2" s="194"/>
      <c r="D2" s="194"/>
      <c r="E2" s="194"/>
      <c r="F2" s="194"/>
      <c r="G2" s="194"/>
      <c r="H2" s="194"/>
      <c r="I2" s="194"/>
      <c r="J2" s="194"/>
      <c r="K2" s="195"/>
      <c r="L2" s="10"/>
    </row>
    <row r="3" spans="1:12" x14ac:dyDescent="0.25">
      <c r="A3" s="10"/>
      <c r="B3" s="10"/>
      <c r="C3" s="10"/>
      <c r="D3" s="10"/>
      <c r="E3" s="10"/>
      <c r="F3" s="10"/>
      <c r="G3" s="10"/>
      <c r="H3" s="10"/>
      <c r="I3" s="10"/>
      <c r="J3" s="10"/>
      <c r="K3" s="10"/>
      <c r="L3" s="10"/>
    </row>
    <row r="4" spans="1:12" ht="15.6" x14ac:dyDescent="0.3">
      <c r="A4" s="9" t="s">
        <v>106</v>
      </c>
      <c r="B4" s="9"/>
      <c r="C4" s="10"/>
      <c r="D4" s="10"/>
      <c r="E4" s="10"/>
      <c r="F4" s="10"/>
      <c r="G4" s="10"/>
      <c r="H4" s="10"/>
      <c r="I4" s="10"/>
      <c r="J4" s="10"/>
      <c r="K4" s="10"/>
      <c r="L4" s="10"/>
    </row>
    <row r="5" spans="1:12" x14ac:dyDescent="0.25">
      <c r="A5" s="10"/>
      <c r="B5" s="10"/>
      <c r="C5" s="10"/>
      <c r="D5" s="10"/>
      <c r="E5" s="10"/>
      <c r="F5" s="10"/>
      <c r="G5" s="10"/>
      <c r="H5" s="10"/>
      <c r="I5" s="10"/>
      <c r="J5" s="10"/>
      <c r="K5" s="10"/>
      <c r="L5" s="10"/>
    </row>
    <row r="6" spans="1:12" ht="15.6" x14ac:dyDescent="0.25">
      <c r="A6" s="184" t="s">
        <v>107</v>
      </c>
      <c r="B6" s="185"/>
      <c r="C6" s="11">
        <v>2023</v>
      </c>
      <c r="D6" s="11">
        <v>2024</v>
      </c>
      <c r="E6" s="11">
        <v>2025</v>
      </c>
      <c r="F6" s="11">
        <v>2026</v>
      </c>
      <c r="G6" s="11">
        <v>2027</v>
      </c>
      <c r="H6" s="11">
        <v>2028</v>
      </c>
      <c r="I6" s="11">
        <v>2029</v>
      </c>
      <c r="J6" s="11" t="s">
        <v>108</v>
      </c>
      <c r="K6" s="11" t="s">
        <v>109</v>
      </c>
      <c r="L6" s="10"/>
    </row>
    <row r="7" spans="1:12" x14ac:dyDescent="0.25">
      <c r="A7" s="188" t="s">
        <v>110</v>
      </c>
      <c r="B7" s="189"/>
      <c r="C7" s="14"/>
      <c r="D7" s="14"/>
      <c r="E7" s="14"/>
      <c r="F7" s="14"/>
      <c r="G7" s="15"/>
      <c r="H7" s="16"/>
      <c r="I7" s="16"/>
      <c r="J7" s="30">
        <f>SUM(C7:I7)</f>
        <v>0</v>
      </c>
      <c r="K7" s="31" t="e">
        <f>J7/$J$12</f>
        <v>#DIV/0!</v>
      </c>
      <c r="L7" s="10"/>
    </row>
    <row r="8" spans="1:12" x14ac:dyDescent="0.25">
      <c r="A8" s="188" t="s">
        <v>111</v>
      </c>
      <c r="B8" s="189"/>
      <c r="C8" s="14"/>
      <c r="D8" s="14"/>
      <c r="E8" s="14"/>
      <c r="F8" s="14"/>
      <c r="G8" s="15"/>
      <c r="H8" s="16"/>
      <c r="I8" s="16"/>
      <c r="J8" s="30">
        <f>SUM(C8:I8)</f>
        <v>0</v>
      </c>
      <c r="K8" s="31" t="e">
        <f>J8/$J$12</f>
        <v>#DIV/0!</v>
      </c>
      <c r="L8" s="10"/>
    </row>
    <row r="9" spans="1:12" x14ac:dyDescent="0.25">
      <c r="A9" s="188" t="s">
        <v>112</v>
      </c>
      <c r="B9" s="189"/>
      <c r="C9" s="14"/>
      <c r="D9" s="14"/>
      <c r="E9" s="14"/>
      <c r="F9" s="14"/>
      <c r="G9" s="15"/>
      <c r="H9" s="16"/>
      <c r="I9" s="16"/>
      <c r="J9" s="30">
        <f>SUM(C9:I9)</f>
        <v>0</v>
      </c>
      <c r="K9" s="31" t="e">
        <f t="shared" ref="K9:K11" si="0">J9/$J$12</f>
        <v>#DIV/0!</v>
      </c>
      <c r="L9" s="10"/>
    </row>
    <row r="10" spans="1:12" x14ac:dyDescent="0.25">
      <c r="A10" s="188" t="s">
        <v>113</v>
      </c>
      <c r="B10" s="189"/>
      <c r="C10" s="14"/>
      <c r="D10" s="14"/>
      <c r="E10" s="14"/>
      <c r="F10" s="14"/>
      <c r="G10" s="15"/>
      <c r="H10" s="16"/>
      <c r="I10" s="16"/>
      <c r="J10" s="30">
        <f>SUM(C10:I10)</f>
        <v>0</v>
      </c>
      <c r="K10" s="31" t="e">
        <f t="shared" si="0"/>
        <v>#DIV/0!</v>
      </c>
      <c r="L10" s="10"/>
    </row>
    <row r="11" spans="1:12" x14ac:dyDescent="0.25">
      <c r="A11" s="188" t="s">
        <v>114</v>
      </c>
      <c r="B11" s="189"/>
      <c r="C11" s="14"/>
      <c r="D11" s="14"/>
      <c r="E11" s="14"/>
      <c r="F11" s="14"/>
      <c r="G11" s="15"/>
      <c r="H11" s="16"/>
      <c r="I11" s="16"/>
      <c r="J11" s="30">
        <f>SUM(C11:I11)</f>
        <v>0</v>
      </c>
      <c r="K11" s="31" t="e">
        <f t="shared" si="0"/>
        <v>#DIV/0!</v>
      </c>
      <c r="L11" s="10"/>
    </row>
    <row r="12" spans="1:12" ht="15.6" x14ac:dyDescent="0.25">
      <c r="A12" s="179" t="s">
        <v>115</v>
      </c>
      <c r="B12" s="180"/>
      <c r="C12" s="13">
        <f>SUM(C7:C11)</f>
        <v>0</v>
      </c>
      <c r="D12" s="13">
        <f t="shared" ref="D12:J12" si="1">SUM(D7:D11)</f>
        <v>0</v>
      </c>
      <c r="E12" s="13">
        <f t="shared" si="1"/>
        <v>0</v>
      </c>
      <c r="F12" s="13">
        <f t="shared" si="1"/>
        <v>0</v>
      </c>
      <c r="G12" s="13">
        <f t="shared" si="1"/>
        <v>0</v>
      </c>
      <c r="H12" s="13">
        <f t="shared" si="1"/>
        <v>0</v>
      </c>
      <c r="I12" s="13">
        <f t="shared" si="1"/>
        <v>0</v>
      </c>
      <c r="J12" s="13">
        <f t="shared" si="1"/>
        <v>0</v>
      </c>
      <c r="K12" s="28" t="e">
        <f>IF(SUM(K7:K11)=100%,"OK","BŁĄD")</f>
        <v>#DIV/0!</v>
      </c>
      <c r="L12" s="10"/>
    </row>
    <row r="13" spans="1:12" ht="15.6" x14ac:dyDescent="0.25">
      <c r="A13" s="184" t="s">
        <v>116</v>
      </c>
      <c r="B13" s="185"/>
      <c r="C13" s="11">
        <f>C6</f>
        <v>2023</v>
      </c>
      <c r="D13" s="11">
        <f t="shared" ref="D13:I13" si="2">D6</f>
        <v>2024</v>
      </c>
      <c r="E13" s="11">
        <f t="shared" si="2"/>
        <v>2025</v>
      </c>
      <c r="F13" s="11">
        <f t="shared" si="2"/>
        <v>2026</v>
      </c>
      <c r="G13" s="11">
        <f t="shared" si="2"/>
        <v>2027</v>
      </c>
      <c r="H13" s="11">
        <f t="shared" si="2"/>
        <v>2028</v>
      </c>
      <c r="I13" s="11">
        <f t="shared" si="2"/>
        <v>2029</v>
      </c>
      <c r="J13" s="11" t="s">
        <v>108</v>
      </c>
      <c r="K13" s="11" t="s">
        <v>109</v>
      </c>
      <c r="L13" s="10"/>
    </row>
    <row r="14" spans="1:12" x14ac:dyDescent="0.25">
      <c r="A14" s="188" t="s">
        <v>111</v>
      </c>
      <c r="B14" s="189"/>
      <c r="C14" s="14"/>
      <c r="D14" s="14"/>
      <c r="E14" s="14"/>
      <c r="F14" s="14"/>
      <c r="G14" s="15"/>
      <c r="H14" s="16"/>
      <c r="I14" s="16"/>
      <c r="J14" s="30">
        <f>SUM(C14:I14)</f>
        <v>0</v>
      </c>
      <c r="K14" s="31" t="e">
        <f>J14/$J$18</f>
        <v>#DIV/0!</v>
      </c>
      <c r="L14" s="10"/>
    </row>
    <row r="15" spans="1:12" x14ac:dyDescent="0.25">
      <c r="A15" s="188" t="s">
        <v>112</v>
      </c>
      <c r="B15" s="189"/>
      <c r="C15" s="14"/>
      <c r="D15" s="14"/>
      <c r="E15" s="14"/>
      <c r="F15" s="14"/>
      <c r="G15" s="15"/>
      <c r="H15" s="16"/>
      <c r="I15" s="16"/>
      <c r="J15" s="30">
        <f>SUM(C15:I15)</f>
        <v>0</v>
      </c>
      <c r="K15" s="31" t="e">
        <f>J15/$J$18</f>
        <v>#DIV/0!</v>
      </c>
      <c r="L15" s="10"/>
    </row>
    <row r="16" spans="1:12" x14ac:dyDescent="0.25">
      <c r="A16" s="188" t="s">
        <v>113</v>
      </c>
      <c r="B16" s="189"/>
      <c r="C16" s="14"/>
      <c r="D16" s="14"/>
      <c r="E16" s="14"/>
      <c r="F16" s="14"/>
      <c r="G16" s="15"/>
      <c r="H16" s="16"/>
      <c r="I16" s="16"/>
      <c r="J16" s="30">
        <f>SUM(C16:I16)</f>
        <v>0</v>
      </c>
      <c r="K16" s="31" t="e">
        <f t="shared" ref="K16:K17" si="3">J16/$J$18</f>
        <v>#DIV/0!</v>
      </c>
      <c r="L16" s="10"/>
    </row>
    <row r="17" spans="1:12" x14ac:dyDescent="0.25">
      <c r="A17" s="188" t="s">
        <v>114</v>
      </c>
      <c r="B17" s="189"/>
      <c r="C17" s="14"/>
      <c r="D17" s="14"/>
      <c r="E17" s="14"/>
      <c r="F17" s="14"/>
      <c r="G17" s="15"/>
      <c r="H17" s="16"/>
      <c r="I17" s="16"/>
      <c r="J17" s="30">
        <f>SUM(C17:I17)</f>
        <v>0</v>
      </c>
      <c r="K17" s="31" t="e">
        <f t="shared" si="3"/>
        <v>#DIV/0!</v>
      </c>
      <c r="L17" s="10"/>
    </row>
    <row r="18" spans="1:12" ht="15.6" x14ac:dyDescent="0.25">
      <c r="A18" s="179" t="s">
        <v>115</v>
      </c>
      <c r="B18" s="180"/>
      <c r="C18" s="13">
        <f>SUM(C14:C17)</f>
        <v>0</v>
      </c>
      <c r="D18" s="13">
        <f t="shared" ref="D18:J18" si="4">SUM(D14:D17)</f>
        <v>0</v>
      </c>
      <c r="E18" s="13">
        <f t="shared" si="4"/>
        <v>0</v>
      </c>
      <c r="F18" s="13">
        <f t="shared" si="4"/>
        <v>0</v>
      </c>
      <c r="G18" s="13">
        <f t="shared" si="4"/>
        <v>0</v>
      </c>
      <c r="H18" s="13">
        <f t="shared" si="4"/>
        <v>0</v>
      </c>
      <c r="I18" s="13">
        <f t="shared" si="4"/>
        <v>0</v>
      </c>
      <c r="J18" s="13">
        <f t="shared" si="4"/>
        <v>0</v>
      </c>
      <c r="K18" s="29"/>
      <c r="L18" s="10"/>
    </row>
    <row r="19" spans="1:12" x14ac:dyDescent="0.25">
      <c r="A19" s="10"/>
      <c r="B19" s="10"/>
      <c r="C19" s="10"/>
      <c r="D19" s="10"/>
      <c r="E19" s="10"/>
      <c r="F19" s="10"/>
      <c r="G19" s="10"/>
      <c r="H19" s="10"/>
      <c r="I19" s="10"/>
      <c r="J19" s="10"/>
      <c r="K19" s="10"/>
      <c r="L19" s="10"/>
    </row>
    <row r="20" spans="1:12" ht="15.6" x14ac:dyDescent="0.3">
      <c r="A20" s="9" t="s">
        <v>269</v>
      </c>
      <c r="B20" s="9"/>
      <c r="C20" s="10"/>
      <c r="D20" s="10"/>
      <c r="E20" s="10"/>
      <c r="F20" s="10"/>
      <c r="G20" s="10"/>
      <c r="H20" s="10"/>
      <c r="I20" s="10"/>
      <c r="J20" s="10"/>
      <c r="K20" s="10"/>
    </row>
    <row r="21" spans="1:12" x14ac:dyDescent="0.25">
      <c r="A21" s="10"/>
      <c r="B21" s="10"/>
      <c r="C21" s="10"/>
      <c r="D21" s="10"/>
      <c r="E21" s="10"/>
      <c r="F21" s="10"/>
      <c r="G21" s="10"/>
      <c r="H21" s="10"/>
      <c r="I21" s="10"/>
      <c r="J21" s="10"/>
      <c r="K21" s="10"/>
    </row>
    <row r="22" spans="1:12" ht="33.6" customHeight="1" x14ac:dyDescent="0.25">
      <c r="A22" s="186" t="s">
        <v>270</v>
      </c>
      <c r="B22" s="187"/>
      <c r="C22" s="11">
        <v>2023</v>
      </c>
      <c r="D22" s="11">
        <v>2024</v>
      </c>
      <c r="E22" s="11">
        <v>2025</v>
      </c>
      <c r="F22" s="11">
        <v>2026</v>
      </c>
      <c r="G22" s="11">
        <v>2027</v>
      </c>
      <c r="H22" s="11">
        <v>2028</v>
      </c>
      <c r="I22" s="11">
        <v>2029</v>
      </c>
      <c r="J22" s="11" t="s">
        <v>108</v>
      </c>
      <c r="K22" s="11" t="s">
        <v>109</v>
      </c>
    </row>
    <row r="23" spans="1:12" x14ac:dyDescent="0.25">
      <c r="A23" s="181" t="s">
        <v>271</v>
      </c>
      <c r="B23" s="181"/>
      <c r="C23" s="100"/>
      <c r="D23" s="14"/>
      <c r="E23" s="14"/>
      <c r="F23" s="14"/>
      <c r="G23" s="15"/>
      <c r="H23" s="16"/>
      <c r="I23" s="16"/>
      <c r="J23" s="30">
        <f>SUM(C23:I23)</f>
        <v>0</v>
      </c>
      <c r="K23" s="31" t="e">
        <f>J23/$J$27</f>
        <v>#DIV/0!</v>
      </c>
    </row>
    <row r="24" spans="1:12" ht="15" customHeight="1" x14ac:dyDescent="0.25">
      <c r="A24" s="181" t="s">
        <v>271</v>
      </c>
      <c r="B24" s="181"/>
      <c r="C24" s="100"/>
      <c r="D24" s="14"/>
      <c r="E24" s="14"/>
      <c r="F24" s="14"/>
      <c r="G24" s="15"/>
      <c r="H24" s="16"/>
      <c r="I24" s="16"/>
      <c r="J24" s="30">
        <f t="shared" ref="J24:J26" si="5">SUM(C24:I24)</f>
        <v>0</v>
      </c>
      <c r="K24" s="31" t="e">
        <f>J24/$J$27</f>
        <v>#DIV/0!</v>
      </c>
    </row>
    <row r="25" spans="1:12" ht="15" customHeight="1" x14ac:dyDescent="0.25">
      <c r="A25" s="181" t="s">
        <v>271</v>
      </c>
      <c r="B25" s="181"/>
      <c r="C25" s="100"/>
      <c r="D25" s="14"/>
      <c r="E25" s="14"/>
      <c r="F25" s="14"/>
      <c r="G25" s="15"/>
      <c r="H25" s="16"/>
      <c r="I25" s="16"/>
      <c r="J25" s="30">
        <f t="shared" si="5"/>
        <v>0</v>
      </c>
      <c r="K25" s="31" t="e">
        <f>J25/$J$27</f>
        <v>#DIV/0!</v>
      </c>
    </row>
    <row r="26" spans="1:12" ht="15" customHeight="1" x14ac:dyDescent="0.25">
      <c r="A26" s="182" t="s">
        <v>272</v>
      </c>
      <c r="B26" s="183"/>
      <c r="C26" s="100"/>
      <c r="D26" s="14"/>
      <c r="E26" s="14"/>
      <c r="F26" s="14"/>
      <c r="G26" s="15"/>
      <c r="H26" s="16"/>
      <c r="I26" s="16"/>
      <c r="J26" s="30">
        <f t="shared" si="5"/>
        <v>0</v>
      </c>
      <c r="K26" s="31" t="e">
        <f t="shared" ref="K26" si="6">J26/$J$27</f>
        <v>#DIV/0!</v>
      </c>
    </row>
    <row r="27" spans="1:12" ht="31.2" customHeight="1" x14ac:dyDescent="0.25">
      <c r="A27" s="179" t="s">
        <v>273</v>
      </c>
      <c r="B27" s="180"/>
      <c r="C27" s="13">
        <f>SUM(C23:C26)</f>
        <v>0</v>
      </c>
      <c r="D27" s="13">
        <f t="shared" ref="D27:J27" si="7">SUM(D23:D26)</f>
        <v>0</v>
      </c>
      <c r="E27" s="13">
        <f t="shared" si="7"/>
        <v>0</v>
      </c>
      <c r="F27" s="13">
        <f t="shared" si="7"/>
        <v>0</v>
      </c>
      <c r="G27" s="13">
        <f t="shared" si="7"/>
        <v>0</v>
      </c>
      <c r="H27" s="13">
        <f t="shared" si="7"/>
        <v>0</v>
      </c>
      <c r="I27" s="13">
        <f t="shared" si="7"/>
        <v>0</v>
      </c>
      <c r="J27" s="13">
        <f t="shared" si="7"/>
        <v>0</v>
      </c>
      <c r="K27" s="28" t="e">
        <f>IF(SUM(K23:K26)=100%,"OK","BŁĄD")</f>
        <v>#DIV/0!</v>
      </c>
    </row>
    <row r="28" spans="1:12" ht="31.95" customHeight="1" x14ac:dyDescent="0.25">
      <c r="A28" s="184" t="s">
        <v>274</v>
      </c>
      <c r="B28" s="185"/>
      <c r="C28" s="11">
        <f t="shared" ref="C28:I28" si="8">C22</f>
        <v>2023</v>
      </c>
      <c r="D28" s="11">
        <f t="shared" si="8"/>
        <v>2024</v>
      </c>
      <c r="E28" s="11">
        <f t="shared" si="8"/>
        <v>2025</v>
      </c>
      <c r="F28" s="11">
        <f t="shared" si="8"/>
        <v>2026</v>
      </c>
      <c r="G28" s="11">
        <f t="shared" si="8"/>
        <v>2027</v>
      </c>
      <c r="H28" s="11">
        <f t="shared" si="8"/>
        <v>2028</v>
      </c>
      <c r="I28" s="11">
        <f t="shared" si="8"/>
        <v>2029</v>
      </c>
      <c r="J28" s="11" t="s">
        <v>108</v>
      </c>
      <c r="K28" s="11" t="s">
        <v>109</v>
      </c>
    </row>
    <row r="29" spans="1:12" x14ac:dyDescent="0.25">
      <c r="A29" s="181" t="s">
        <v>275</v>
      </c>
      <c r="B29" s="181"/>
      <c r="C29" s="100"/>
      <c r="D29" s="14"/>
      <c r="E29" s="14"/>
      <c r="F29" s="14"/>
      <c r="G29" s="15"/>
      <c r="H29" s="16"/>
      <c r="I29" s="16"/>
      <c r="J29" s="30">
        <f>SUM(C29:I29)</f>
        <v>0</v>
      </c>
      <c r="K29" s="31" t="e">
        <f>J29/$J$33</f>
        <v>#DIV/0!</v>
      </c>
    </row>
    <row r="30" spans="1:12" ht="15" customHeight="1" x14ac:dyDescent="0.25">
      <c r="A30" s="181" t="s">
        <v>275</v>
      </c>
      <c r="B30" s="181"/>
      <c r="C30" s="100"/>
      <c r="D30" s="14"/>
      <c r="E30" s="14"/>
      <c r="F30" s="14"/>
      <c r="G30" s="15"/>
      <c r="H30" s="16"/>
      <c r="I30" s="16"/>
      <c r="J30" s="30">
        <f t="shared" ref="J30:J32" si="9">SUM(C30:I30)</f>
        <v>0</v>
      </c>
      <c r="K30" s="31" t="e">
        <f t="shared" ref="K30:K31" si="10">J30/$J$33</f>
        <v>#DIV/0!</v>
      </c>
    </row>
    <row r="31" spans="1:12" ht="15" customHeight="1" x14ac:dyDescent="0.25">
      <c r="A31" s="181" t="s">
        <v>275</v>
      </c>
      <c r="B31" s="181"/>
      <c r="C31" s="100"/>
      <c r="D31" s="14"/>
      <c r="E31" s="14"/>
      <c r="F31" s="14"/>
      <c r="G31" s="15"/>
      <c r="H31" s="16"/>
      <c r="I31" s="16"/>
      <c r="J31" s="30">
        <f t="shared" si="9"/>
        <v>0</v>
      </c>
      <c r="K31" s="31" t="e">
        <f t="shared" si="10"/>
        <v>#DIV/0!</v>
      </c>
    </row>
    <row r="32" spans="1:12" ht="15" customHeight="1" x14ac:dyDescent="0.25">
      <c r="A32" s="181" t="s">
        <v>275</v>
      </c>
      <c r="B32" s="181"/>
      <c r="C32" s="100"/>
      <c r="D32" s="14"/>
      <c r="E32" s="14"/>
      <c r="F32" s="14"/>
      <c r="G32" s="15"/>
      <c r="H32" s="16"/>
      <c r="I32" s="16"/>
      <c r="J32" s="30">
        <f t="shared" si="9"/>
        <v>0</v>
      </c>
      <c r="K32" s="31" t="e">
        <f>J32/$J$33</f>
        <v>#DIV/0!</v>
      </c>
    </row>
    <row r="33" spans="1:11" ht="31.2" customHeight="1" x14ac:dyDescent="0.25">
      <c r="A33" s="179" t="s">
        <v>276</v>
      </c>
      <c r="B33" s="180"/>
      <c r="C33" s="13">
        <f>SUM(C29:C32)</f>
        <v>0</v>
      </c>
      <c r="D33" s="13">
        <f t="shared" ref="D33:I33" si="11">SUM(D29:D32)</f>
        <v>0</v>
      </c>
      <c r="E33" s="13">
        <f t="shared" si="11"/>
        <v>0</v>
      </c>
      <c r="F33" s="13">
        <f t="shared" si="11"/>
        <v>0</v>
      </c>
      <c r="G33" s="13">
        <f t="shared" si="11"/>
        <v>0</v>
      </c>
      <c r="H33" s="13">
        <f t="shared" si="11"/>
        <v>0</v>
      </c>
      <c r="I33" s="13">
        <f t="shared" si="11"/>
        <v>0</v>
      </c>
      <c r="J33" s="13">
        <f>SUM(J29:J32)</f>
        <v>0</v>
      </c>
      <c r="K33" s="28" t="e">
        <f>IF(SUM(K29:K32)=100%,"OK","BŁĄD")</f>
        <v>#DIV/0!</v>
      </c>
    </row>
    <row r="34" spans="1:11" ht="31.2" customHeight="1" x14ac:dyDescent="0.25">
      <c r="A34" s="179" t="s">
        <v>277</v>
      </c>
      <c r="B34" s="180"/>
      <c r="C34" s="13">
        <f>C27+C33</f>
        <v>0</v>
      </c>
      <c r="D34" s="13">
        <f t="shared" ref="D34:I34" si="12">D27+D33</f>
        <v>0</v>
      </c>
      <c r="E34" s="13">
        <f t="shared" si="12"/>
        <v>0</v>
      </c>
      <c r="F34" s="13">
        <f t="shared" si="12"/>
        <v>0</v>
      </c>
      <c r="G34" s="13">
        <f t="shared" si="12"/>
        <v>0</v>
      </c>
      <c r="H34" s="13">
        <f t="shared" si="12"/>
        <v>0</v>
      </c>
      <c r="I34" s="13">
        <f t="shared" si="12"/>
        <v>0</v>
      </c>
      <c r="J34" s="13">
        <f>J27+J33</f>
        <v>0</v>
      </c>
      <c r="K34" s="28" t="str">
        <f>IF(J34=J12,"OK","BŁĄD")</f>
        <v>OK</v>
      </c>
    </row>
    <row r="35" spans="1:11" ht="33.6" customHeight="1" x14ac:dyDescent="0.25">
      <c r="A35" s="186" t="s">
        <v>278</v>
      </c>
      <c r="B35" s="187"/>
      <c r="C35" s="11">
        <v>2023</v>
      </c>
      <c r="D35" s="11">
        <v>2024</v>
      </c>
      <c r="E35" s="11">
        <v>2025</v>
      </c>
      <c r="F35" s="11">
        <v>2026</v>
      </c>
      <c r="G35" s="11">
        <v>2027</v>
      </c>
      <c r="H35" s="11">
        <v>2028</v>
      </c>
      <c r="I35" s="11">
        <v>2029</v>
      </c>
      <c r="J35" s="11" t="s">
        <v>108</v>
      </c>
      <c r="K35" s="11" t="s">
        <v>109</v>
      </c>
    </row>
    <row r="36" spans="1:11" ht="15" customHeight="1" x14ac:dyDescent="0.25">
      <c r="A36" s="181" t="s">
        <v>271</v>
      </c>
      <c r="B36" s="181"/>
      <c r="C36" s="100"/>
      <c r="D36" s="14"/>
      <c r="E36" s="14"/>
      <c r="F36" s="14"/>
      <c r="G36" s="15"/>
      <c r="H36" s="16"/>
      <c r="I36" s="16"/>
      <c r="J36" s="30">
        <f>SUM(C36:I36)</f>
        <v>0</v>
      </c>
      <c r="K36" s="31" t="e">
        <f>J36/$J$40</f>
        <v>#DIV/0!</v>
      </c>
    </row>
    <row r="37" spans="1:11" ht="15" customHeight="1" x14ac:dyDescent="0.25">
      <c r="A37" s="181" t="s">
        <v>271</v>
      </c>
      <c r="B37" s="181"/>
      <c r="C37" s="100"/>
      <c r="D37" s="14"/>
      <c r="E37" s="14"/>
      <c r="F37" s="14"/>
      <c r="G37" s="15"/>
      <c r="H37" s="16"/>
      <c r="I37" s="16"/>
      <c r="J37" s="30">
        <f t="shared" ref="J37:J39" si="13">SUM(C37:I37)</f>
        <v>0</v>
      </c>
      <c r="K37" s="31" t="e">
        <f t="shared" ref="K37:K39" si="14">J37/$J$40</f>
        <v>#DIV/0!</v>
      </c>
    </row>
    <row r="38" spans="1:11" ht="15" customHeight="1" x14ac:dyDescent="0.25">
      <c r="A38" s="181" t="s">
        <v>271</v>
      </c>
      <c r="B38" s="181"/>
      <c r="C38" s="100"/>
      <c r="D38" s="14"/>
      <c r="E38" s="14"/>
      <c r="F38" s="14"/>
      <c r="G38" s="15"/>
      <c r="H38" s="16"/>
      <c r="I38" s="16"/>
      <c r="J38" s="30">
        <f t="shared" si="13"/>
        <v>0</v>
      </c>
      <c r="K38" s="31" t="e">
        <f t="shared" si="14"/>
        <v>#DIV/0!</v>
      </c>
    </row>
    <row r="39" spans="1:11" ht="15" customHeight="1" x14ac:dyDescent="0.25">
      <c r="A39" s="182" t="s">
        <v>272</v>
      </c>
      <c r="B39" s="183"/>
      <c r="C39" s="100"/>
      <c r="D39" s="14"/>
      <c r="E39" s="14"/>
      <c r="F39" s="14"/>
      <c r="G39" s="15"/>
      <c r="H39" s="16"/>
      <c r="I39" s="16"/>
      <c r="J39" s="30">
        <f t="shared" si="13"/>
        <v>0</v>
      </c>
      <c r="K39" s="31" t="e">
        <f t="shared" si="14"/>
        <v>#DIV/0!</v>
      </c>
    </row>
    <row r="40" spans="1:11" ht="31.2" customHeight="1" x14ac:dyDescent="0.25">
      <c r="A40" s="179" t="s">
        <v>279</v>
      </c>
      <c r="B40" s="180"/>
      <c r="C40" s="13">
        <f>SUM(C36:C39)</f>
        <v>0</v>
      </c>
      <c r="D40" s="13">
        <f t="shared" ref="D40:I40" si="15">SUM(D36:D39)</f>
        <v>0</v>
      </c>
      <c r="E40" s="13">
        <f t="shared" si="15"/>
        <v>0</v>
      </c>
      <c r="F40" s="13">
        <f t="shared" si="15"/>
        <v>0</v>
      </c>
      <c r="G40" s="13">
        <f t="shared" si="15"/>
        <v>0</v>
      </c>
      <c r="H40" s="13">
        <f t="shared" si="15"/>
        <v>0</v>
      </c>
      <c r="I40" s="13">
        <f t="shared" si="15"/>
        <v>0</v>
      </c>
      <c r="J40" s="13">
        <f>SUM(J36:J39)</f>
        <v>0</v>
      </c>
      <c r="K40" s="28" t="e">
        <f>IF(SUM(K36:K39)=100%,"OK","BŁĄD")</f>
        <v>#DIV/0!</v>
      </c>
    </row>
    <row r="41" spans="1:11" ht="31.95" customHeight="1" x14ac:dyDescent="0.25">
      <c r="A41" s="184" t="s">
        <v>280</v>
      </c>
      <c r="B41" s="185"/>
      <c r="C41" s="11">
        <f t="shared" ref="C41:I41" si="16">C35</f>
        <v>2023</v>
      </c>
      <c r="D41" s="11">
        <f t="shared" si="16"/>
        <v>2024</v>
      </c>
      <c r="E41" s="11">
        <f t="shared" si="16"/>
        <v>2025</v>
      </c>
      <c r="F41" s="11">
        <f t="shared" si="16"/>
        <v>2026</v>
      </c>
      <c r="G41" s="11">
        <f t="shared" si="16"/>
        <v>2027</v>
      </c>
      <c r="H41" s="11">
        <f t="shared" si="16"/>
        <v>2028</v>
      </c>
      <c r="I41" s="11">
        <f t="shared" si="16"/>
        <v>2029</v>
      </c>
      <c r="J41" s="11" t="s">
        <v>108</v>
      </c>
      <c r="K41" s="11" t="s">
        <v>109</v>
      </c>
    </row>
    <row r="42" spans="1:11" x14ac:dyDescent="0.25">
      <c r="A42" s="181" t="s">
        <v>275</v>
      </c>
      <c r="B42" s="181"/>
      <c r="C42" s="100"/>
      <c r="D42" s="14"/>
      <c r="E42" s="14"/>
      <c r="F42" s="14"/>
      <c r="G42" s="15"/>
      <c r="H42" s="16"/>
      <c r="I42" s="16"/>
      <c r="J42" s="30">
        <f>SUM(C42:I42)</f>
        <v>0</v>
      </c>
      <c r="K42" s="31" t="e">
        <f>J42/$J$46</f>
        <v>#DIV/0!</v>
      </c>
    </row>
    <row r="43" spans="1:11" ht="15" customHeight="1" x14ac:dyDescent="0.25">
      <c r="A43" s="181" t="s">
        <v>275</v>
      </c>
      <c r="B43" s="181"/>
      <c r="C43" s="100"/>
      <c r="D43" s="14"/>
      <c r="E43" s="14"/>
      <c r="F43" s="14"/>
      <c r="G43" s="15"/>
      <c r="H43" s="16"/>
      <c r="I43" s="16"/>
      <c r="J43" s="30">
        <f t="shared" ref="J43:J45" si="17">SUM(C43:I43)</f>
        <v>0</v>
      </c>
      <c r="K43" s="31" t="e">
        <f t="shared" ref="K43:K44" si="18">J43/$J$46</f>
        <v>#DIV/0!</v>
      </c>
    </row>
    <row r="44" spans="1:11" ht="15" customHeight="1" x14ac:dyDescent="0.25">
      <c r="A44" s="181" t="s">
        <v>275</v>
      </c>
      <c r="B44" s="181"/>
      <c r="C44" s="100"/>
      <c r="D44" s="14"/>
      <c r="E44" s="14"/>
      <c r="F44" s="14"/>
      <c r="G44" s="15"/>
      <c r="H44" s="16"/>
      <c r="I44" s="16"/>
      <c r="J44" s="30">
        <f t="shared" si="17"/>
        <v>0</v>
      </c>
      <c r="K44" s="31" t="e">
        <f t="shared" si="18"/>
        <v>#DIV/0!</v>
      </c>
    </row>
    <row r="45" spans="1:11" ht="15" customHeight="1" x14ac:dyDescent="0.25">
      <c r="A45" s="181" t="s">
        <v>275</v>
      </c>
      <c r="B45" s="181"/>
      <c r="C45" s="100"/>
      <c r="D45" s="14"/>
      <c r="E45" s="14"/>
      <c r="F45" s="14"/>
      <c r="G45" s="15"/>
      <c r="H45" s="16"/>
      <c r="I45" s="16"/>
      <c r="J45" s="30">
        <f t="shared" si="17"/>
        <v>0</v>
      </c>
      <c r="K45" s="31" t="e">
        <f>J45/$J$46</f>
        <v>#DIV/0!</v>
      </c>
    </row>
    <row r="46" spans="1:11" ht="31.2" customHeight="1" x14ac:dyDescent="0.25">
      <c r="A46" s="179" t="s">
        <v>281</v>
      </c>
      <c r="B46" s="180"/>
      <c r="C46" s="13">
        <f>SUM(C42:C45)</f>
        <v>0</v>
      </c>
      <c r="D46" s="13">
        <f t="shared" ref="D46:I46" si="19">SUM(D42:D45)</f>
        <v>0</v>
      </c>
      <c r="E46" s="13">
        <f t="shared" si="19"/>
        <v>0</v>
      </c>
      <c r="F46" s="13">
        <f t="shared" si="19"/>
        <v>0</v>
      </c>
      <c r="G46" s="13">
        <f t="shared" si="19"/>
        <v>0</v>
      </c>
      <c r="H46" s="13">
        <f t="shared" si="19"/>
        <v>0</v>
      </c>
      <c r="I46" s="13">
        <f t="shared" si="19"/>
        <v>0</v>
      </c>
      <c r="J46" s="13">
        <f>SUM(J42:J45)</f>
        <v>0</v>
      </c>
      <c r="K46" s="28" t="e">
        <f>IF(SUM(K42:K45)=100%,"OK","BŁĄD")</f>
        <v>#DIV/0!</v>
      </c>
    </row>
    <row r="47" spans="1:11" ht="31.2" customHeight="1" x14ac:dyDescent="0.25">
      <c r="A47" s="179" t="s">
        <v>282</v>
      </c>
      <c r="B47" s="180"/>
      <c r="C47" s="13">
        <f>C40+C46</f>
        <v>0</v>
      </c>
      <c r="D47" s="13">
        <f t="shared" ref="D47:I47" si="20">D40+D46</f>
        <v>0</v>
      </c>
      <c r="E47" s="13">
        <f t="shared" si="20"/>
        <v>0</v>
      </c>
      <c r="F47" s="13">
        <f t="shared" si="20"/>
        <v>0</v>
      </c>
      <c r="G47" s="13">
        <f t="shared" si="20"/>
        <v>0</v>
      </c>
      <c r="H47" s="13">
        <f t="shared" si="20"/>
        <v>0</v>
      </c>
      <c r="I47" s="13">
        <f t="shared" si="20"/>
        <v>0</v>
      </c>
      <c r="J47" s="13">
        <f>J40+J46</f>
        <v>0</v>
      </c>
      <c r="K47" s="28" t="str">
        <f>IF(J47=J18,"OK","BŁĄD")</f>
        <v>OK</v>
      </c>
    </row>
    <row r="49" spans="1:1" ht="17.399999999999999" x14ac:dyDescent="0.25">
      <c r="A49" s="65" t="s">
        <v>283</v>
      </c>
    </row>
    <row r="50" spans="1:1" ht="17.399999999999999" x14ac:dyDescent="0.25">
      <c r="A50" s="65" t="s">
        <v>292</v>
      </c>
    </row>
    <row r="51" spans="1:1" ht="17.399999999999999" x14ac:dyDescent="0.25">
      <c r="A51" s="65" t="s">
        <v>284</v>
      </c>
    </row>
  </sheetData>
  <mergeCells count="41">
    <mergeCell ref="A9:B9"/>
    <mergeCell ref="A1:K1"/>
    <mergeCell ref="A2:K2"/>
    <mergeCell ref="A6:B6"/>
    <mergeCell ref="A7:B7"/>
    <mergeCell ref="A8:B8"/>
    <mergeCell ref="A16:B16"/>
    <mergeCell ref="A17:B17"/>
    <mergeCell ref="A18:B18"/>
    <mergeCell ref="A10:B10"/>
    <mergeCell ref="A11:B11"/>
    <mergeCell ref="A12:B12"/>
    <mergeCell ref="A13:B13"/>
    <mergeCell ref="A14:B14"/>
    <mergeCell ref="A15:B15"/>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7:B47"/>
    <mergeCell ref="A42:B42"/>
    <mergeCell ref="A43:B43"/>
    <mergeCell ref="A44:B44"/>
    <mergeCell ref="A45:B45"/>
    <mergeCell ref="A46:B4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56"/>
  <sheetViews>
    <sheetView topLeftCell="A37" zoomScale="80" zoomScaleNormal="80" workbookViewId="0">
      <selection activeCell="D59" sqref="D59"/>
    </sheetView>
  </sheetViews>
  <sheetFormatPr defaultColWidth="8.6640625" defaultRowHeight="15" x14ac:dyDescent="0.25"/>
  <cols>
    <col min="1" max="1" width="27.33203125" style="4" customWidth="1"/>
    <col min="2" max="3" width="18.33203125" style="4" customWidth="1"/>
    <col min="4" max="28" width="13.6640625" style="4" customWidth="1"/>
    <col min="29" max="16384" width="8.6640625" style="4"/>
  </cols>
  <sheetData>
    <row r="1" spans="1:28" ht="24.6" x14ac:dyDescent="0.25">
      <c r="A1" s="223" t="s">
        <v>117</v>
      </c>
      <c r="B1" s="224"/>
      <c r="C1" s="224"/>
      <c r="D1" s="224"/>
      <c r="E1" s="224"/>
      <c r="F1" s="224"/>
      <c r="G1" s="224"/>
      <c r="H1" s="224"/>
      <c r="I1" s="224"/>
      <c r="J1" s="224"/>
      <c r="K1" s="225"/>
    </row>
    <row r="2" spans="1:28" ht="14.7" customHeight="1" x14ac:dyDescent="0.25">
      <c r="A2" s="193" t="s">
        <v>164</v>
      </c>
      <c r="B2" s="194"/>
      <c r="C2" s="194"/>
      <c r="D2" s="194"/>
      <c r="E2" s="194"/>
      <c r="F2" s="194"/>
      <c r="G2" s="194"/>
      <c r="H2" s="194"/>
      <c r="I2" s="194"/>
      <c r="J2" s="194"/>
      <c r="K2" s="195"/>
    </row>
    <row r="4" spans="1:28" ht="31.2" customHeight="1" x14ac:dyDescent="0.25">
      <c r="A4" s="17" t="s">
        <v>207</v>
      </c>
      <c r="B4" s="17"/>
      <c r="C4" s="226" t="s">
        <v>285</v>
      </c>
      <c r="D4" s="227"/>
      <c r="E4" s="227"/>
      <c r="F4" s="227"/>
      <c r="G4" s="227"/>
      <c r="H4" s="227"/>
      <c r="I4" s="227"/>
      <c r="J4" s="227"/>
      <c r="K4" s="227"/>
      <c r="L4" s="227"/>
      <c r="M4" s="227"/>
      <c r="N4" s="228"/>
      <c r="O4" s="18"/>
      <c r="P4" s="18"/>
      <c r="Q4" s="18"/>
      <c r="R4" s="18"/>
      <c r="S4" s="18"/>
      <c r="T4" s="18"/>
      <c r="U4" s="18"/>
      <c r="V4" s="18"/>
      <c r="W4" s="18"/>
      <c r="X4" s="18"/>
      <c r="Y4" s="18"/>
      <c r="Z4" s="18"/>
      <c r="AA4" s="18"/>
      <c r="AB4" s="18"/>
    </row>
    <row r="5" spans="1:28" ht="15.6" x14ac:dyDescent="0.25">
      <c r="A5" s="17"/>
      <c r="B5" s="17"/>
      <c r="C5" s="229"/>
      <c r="D5" s="230"/>
      <c r="E5" s="230"/>
      <c r="F5" s="230"/>
      <c r="G5" s="230"/>
      <c r="H5" s="230"/>
      <c r="I5" s="230"/>
      <c r="J5" s="230"/>
      <c r="K5" s="230"/>
      <c r="L5" s="230"/>
      <c r="M5" s="230"/>
      <c r="N5" s="231"/>
      <c r="O5" s="18"/>
      <c r="P5" s="18"/>
      <c r="Q5" s="18"/>
      <c r="R5" s="18"/>
      <c r="S5" s="18"/>
      <c r="T5" s="18"/>
      <c r="U5" s="18"/>
      <c r="V5" s="18"/>
      <c r="W5" s="18"/>
      <c r="X5" s="18"/>
      <c r="Y5" s="18"/>
      <c r="Z5" s="18"/>
      <c r="AA5" s="18"/>
      <c r="AB5" s="18"/>
    </row>
    <row r="6" spans="1:28" s="10" customFormat="1" ht="12.75" customHeight="1" x14ac:dyDescent="0.3">
      <c r="A6" s="9"/>
    </row>
    <row r="7" spans="1:28" s="10" customFormat="1" ht="12.75" customHeight="1" x14ac:dyDescent="0.25">
      <c r="B7" s="199" t="s">
        <v>118</v>
      </c>
      <c r="C7" s="200"/>
      <c r="D7" s="212" t="s">
        <v>119</v>
      </c>
      <c r="E7" s="213"/>
      <c r="F7" s="213"/>
      <c r="G7" s="213"/>
      <c r="H7" s="213"/>
      <c r="I7" s="213"/>
      <c r="J7" s="213"/>
      <c r="K7" s="213"/>
      <c r="L7" s="213"/>
      <c r="M7" s="213"/>
      <c r="N7" s="213"/>
      <c r="O7" s="213"/>
      <c r="P7" s="213"/>
      <c r="Q7" s="213"/>
      <c r="R7" s="213"/>
      <c r="S7" s="213"/>
      <c r="T7" s="213"/>
      <c r="U7" s="213"/>
      <c r="V7" s="213"/>
      <c r="W7" s="213"/>
      <c r="X7" s="213"/>
      <c r="Y7" s="213"/>
      <c r="Z7" s="213"/>
      <c r="AA7" s="213"/>
      <c r="AB7" s="213"/>
    </row>
    <row r="8" spans="1:28" s="10" customFormat="1" ht="15.6" x14ac:dyDescent="0.25">
      <c r="A8" s="19" t="s">
        <v>120</v>
      </c>
      <c r="B8" s="33">
        <f>C8-1</f>
        <v>2021</v>
      </c>
      <c r="C8" s="33">
        <f>D8-1</f>
        <v>2022</v>
      </c>
      <c r="D8" s="19">
        <f>ZAŁOŻENIA!I4</f>
        <v>2023</v>
      </c>
      <c r="E8" s="19">
        <f>D8+1</f>
        <v>2024</v>
      </c>
      <c r="F8" s="19">
        <f t="shared" ref="F8:AB8" si="0">E8+1</f>
        <v>2025</v>
      </c>
      <c r="G8" s="19">
        <f t="shared" si="0"/>
        <v>2026</v>
      </c>
      <c r="H8" s="19">
        <f t="shared" si="0"/>
        <v>2027</v>
      </c>
      <c r="I8" s="19">
        <f t="shared" si="0"/>
        <v>2028</v>
      </c>
      <c r="J8" s="19">
        <f t="shared" si="0"/>
        <v>2029</v>
      </c>
      <c r="K8" s="19">
        <f t="shared" si="0"/>
        <v>2030</v>
      </c>
      <c r="L8" s="19">
        <f t="shared" si="0"/>
        <v>2031</v>
      </c>
      <c r="M8" s="19">
        <f t="shared" si="0"/>
        <v>2032</v>
      </c>
      <c r="N8" s="19">
        <f t="shared" si="0"/>
        <v>2033</v>
      </c>
      <c r="O8" s="19">
        <f t="shared" si="0"/>
        <v>2034</v>
      </c>
      <c r="P8" s="19">
        <f t="shared" si="0"/>
        <v>2035</v>
      </c>
      <c r="Q8" s="19">
        <f t="shared" si="0"/>
        <v>2036</v>
      </c>
      <c r="R8" s="19">
        <f t="shared" si="0"/>
        <v>2037</v>
      </c>
      <c r="S8" s="19">
        <f t="shared" si="0"/>
        <v>2038</v>
      </c>
      <c r="T8" s="19">
        <f t="shared" si="0"/>
        <v>2039</v>
      </c>
      <c r="U8" s="19">
        <f t="shared" si="0"/>
        <v>2040</v>
      </c>
      <c r="V8" s="19">
        <f t="shared" si="0"/>
        <v>2041</v>
      </c>
      <c r="W8" s="19">
        <f t="shared" si="0"/>
        <v>2042</v>
      </c>
      <c r="X8" s="19">
        <f t="shared" si="0"/>
        <v>2043</v>
      </c>
      <c r="Y8" s="19">
        <f t="shared" si="0"/>
        <v>2044</v>
      </c>
      <c r="Z8" s="19">
        <f t="shared" si="0"/>
        <v>2045</v>
      </c>
      <c r="AA8" s="19">
        <f t="shared" si="0"/>
        <v>2046</v>
      </c>
      <c r="AB8" s="19">
        <f t="shared" si="0"/>
        <v>2047</v>
      </c>
    </row>
    <row r="9" spans="1:28" s="10" customFormat="1" ht="45" x14ac:dyDescent="0.25">
      <c r="A9" s="20" t="s">
        <v>121</v>
      </c>
      <c r="B9" s="34">
        <v>0</v>
      </c>
      <c r="C9" s="34">
        <v>0</v>
      </c>
      <c r="D9" s="34">
        <v>0</v>
      </c>
      <c r="E9" s="32">
        <f>IF(B9=0,AVERAGE(C9:D9),IF(C9=0,AVERAGE(B9,D9),IF(D9=0,AVERAGE(B9:C9))))</f>
        <v>0</v>
      </c>
      <c r="F9" s="32">
        <f t="shared" ref="F9:AB9" si="1">E9*HLOOKUP(F8,$D$51:$Z$53,2)/100</f>
        <v>0</v>
      </c>
      <c r="G9" s="32">
        <f t="shared" si="1"/>
        <v>0</v>
      </c>
      <c r="H9" s="32">
        <f t="shared" si="1"/>
        <v>0</v>
      </c>
      <c r="I9" s="32">
        <f t="shared" si="1"/>
        <v>0</v>
      </c>
      <c r="J9" s="32">
        <f t="shared" si="1"/>
        <v>0</v>
      </c>
      <c r="K9" s="32">
        <f t="shared" si="1"/>
        <v>0</v>
      </c>
      <c r="L9" s="32">
        <f t="shared" si="1"/>
        <v>0</v>
      </c>
      <c r="M9" s="32">
        <f t="shared" si="1"/>
        <v>0</v>
      </c>
      <c r="N9" s="32">
        <f t="shared" si="1"/>
        <v>0</v>
      </c>
      <c r="O9" s="32">
        <f t="shared" si="1"/>
        <v>0</v>
      </c>
      <c r="P9" s="32">
        <f t="shared" si="1"/>
        <v>0</v>
      </c>
      <c r="Q9" s="32">
        <f t="shared" si="1"/>
        <v>0</v>
      </c>
      <c r="R9" s="32">
        <f t="shared" si="1"/>
        <v>0</v>
      </c>
      <c r="S9" s="32">
        <f t="shared" si="1"/>
        <v>0</v>
      </c>
      <c r="T9" s="32">
        <f t="shared" si="1"/>
        <v>0</v>
      </c>
      <c r="U9" s="32">
        <f t="shared" si="1"/>
        <v>0</v>
      </c>
      <c r="V9" s="32">
        <f t="shared" si="1"/>
        <v>0</v>
      </c>
      <c r="W9" s="32">
        <f t="shared" si="1"/>
        <v>0</v>
      </c>
      <c r="X9" s="32">
        <f t="shared" si="1"/>
        <v>0</v>
      </c>
      <c r="Y9" s="32">
        <f t="shared" si="1"/>
        <v>0</v>
      </c>
      <c r="Z9" s="32">
        <f t="shared" si="1"/>
        <v>0</v>
      </c>
      <c r="AA9" s="32">
        <f t="shared" si="1"/>
        <v>0</v>
      </c>
      <c r="AB9" s="32">
        <f t="shared" si="1"/>
        <v>0</v>
      </c>
    </row>
    <row r="10" spans="1:28" s="10" customFormat="1" ht="45" x14ac:dyDescent="0.25">
      <c r="A10" s="20" t="s">
        <v>122</v>
      </c>
      <c r="B10" s="34">
        <v>0</v>
      </c>
      <c r="C10" s="34">
        <v>0</v>
      </c>
      <c r="D10" s="34">
        <v>0</v>
      </c>
      <c r="E10" s="34">
        <v>0</v>
      </c>
      <c r="F10" s="34">
        <v>0</v>
      </c>
      <c r="G10" s="34">
        <v>0</v>
      </c>
      <c r="H10" s="34">
        <v>0</v>
      </c>
      <c r="I10" s="34">
        <v>0</v>
      </c>
      <c r="J10" s="34">
        <v>0</v>
      </c>
      <c r="K10" s="34">
        <v>0</v>
      </c>
      <c r="L10" s="34">
        <v>0</v>
      </c>
      <c r="M10" s="34">
        <v>0</v>
      </c>
      <c r="N10" s="34">
        <v>0</v>
      </c>
      <c r="O10" s="34">
        <v>0</v>
      </c>
      <c r="P10" s="34">
        <v>0</v>
      </c>
      <c r="Q10" s="34">
        <v>0</v>
      </c>
      <c r="R10" s="34">
        <v>0</v>
      </c>
      <c r="S10" s="34">
        <v>0</v>
      </c>
      <c r="T10" s="34">
        <v>0</v>
      </c>
      <c r="U10" s="34">
        <v>0</v>
      </c>
      <c r="V10" s="34">
        <v>0</v>
      </c>
      <c r="W10" s="34">
        <v>0</v>
      </c>
      <c r="X10" s="34">
        <v>0</v>
      </c>
      <c r="Y10" s="34">
        <v>0</v>
      </c>
      <c r="Z10" s="34">
        <v>0</v>
      </c>
      <c r="AA10" s="34">
        <v>0</v>
      </c>
      <c r="AB10" s="34">
        <v>0</v>
      </c>
    </row>
    <row r="11" spans="1:28" s="10" customFormat="1" ht="45" x14ac:dyDescent="0.25">
      <c r="A11" s="20" t="s">
        <v>123</v>
      </c>
      <c r="B11" s="34">
        <v>0</v>
      </c>
      <c r="C11" s="34">
        <v>0</v>
      </c>
      <c r="D11" s="34">
        <v>0</v>
      </c>
      <c r="E11" s="32">
        <f>IF(B11=0,AVERAGE(C11:D11),IF(C11=0,AVERAGE(B11,D11),IF(D11=0,AVERAGE(B11:C11))))</f>
        <v>0</v>
      </c>
      <c r="F11" s="32">
        <f t="shared" ref="F11:AB11" si="2">E11*HLOOKUP(F8,$D$51:$Z$53,2)/100</f>
        <v>0</v>
      </c>
      <c r="G11" s="32">
        <f t="shared" si="2"/>
        <v>0</v>
      </c>
      <c r="H11" s="32">
        <f t="shared" si="2"/>
        <v>0</v>
      </c>
      <c r="I11" s="32">
        <f t="shared" si="2"/>
        <v>0</v>
      </c>
      <c r="J11" s="32">
        <f t="shared" si="2"/>
        <v>0</v>
      </c>
      <c r="K11" s="32">
        <f t="shared" si="2"/>
        <v>0</v>
      </c>
      <c r="L11" s="32">
        <f t="shared" si="2"/>
        <v>0</v>
      </c>
      <c r="M11" s="32">
        <f t="shared" si="2"/>
        <v>0</v>
      </c>
      <c r="N11" s="32">
        <f t="shared" si="2"/>
        <v>0</v>
      </c>
      <c r="O11" s="32">
        <f t="shared" si="2"/>
        <v>0</v>
      </c>
      <c r="P11" s="32">
        <f t="shared" si="2"/>
        <v>0</v>
      </c>
      <c r="Q11" s="32">
        <f t="shared" si="2"/>
        <v>0</v>
      </c>
      <c r="R11" s="32">
        <f t="shared" si="2"/>
        <v>0</v>
      </c>
      <c r="S11" s="32">
        <f t="shared" si="2"/>
        <v>0</v>
      </c>
      <c r="T11" s="32">
        <f t="shared" si="2"/>
        <v>0</v>
      </c>
      <c r="U11" s="32">
        <f t="shared" si="2"/>
        <v>0</v>
      </c>
      <c r="V11" s="32">
        <f t="shared" si="2"/>
        <v>0</v>
      </c>
      <c r="W11" s="32">
        <f t="shared" si="2"/>
        <v>0</v>
      </c>
      <c r="X11" s="32">
        <f t="shared" si="2"/>
        <v>0</v>
      </c>
      <c r="Y11" s="32">
        <f t="shared" si="2"/>
        <v>0</v>
      </c>
      <c r="Z11" s="32">
        <f t="shared" si="2"/>
        <v>0</v>
      </c>
      <c r="AA11" s="32">
        <f t="shared" si="2"/>
        <v>0</v>
      </c>
      <c r="AB11" s="32">
        <f t="shared" si="2"/>
        <v>0</v>
      </c>
    </row>
    <row r="12" spans="1:28" s="10" customFormat="1" ht="45" x14ac:dyDescent="0.25">
      <c r="A12" s="20" t="s">
        <v>124</v>
      </c>
      <c r="B12" s="34">
        <v>0</v>
      </c>
      <c r="C12" s="34">
        <v>0</v>
      </c>
      <c r="D12" s="34">
        <v>0</v>
      </c>
      <c r="E12" s="34">
        <v>0</v>
      </c>
      <c r="F12" s="34">
        <v>0</v>
      </c>
      <c r="G12" s="34">
        <v>0</v>
      </c>
      <c r="H12" s="34">
        <v>0</v>
      </c>
      <c r="I12" s="34">
        <v>0</v>
      </c>
      <c r="J12" s="34">
        <v>0</v>
      </c>
      <c r="K12" s="34">
        <v>0</v>
      </c>
      <c r="L12" s="34">
        <v>0</v>
      </c>
      <c r="M12" s="34">
        <v>0</v>
      </c>
      <c r="N12" s="34">
        <v>0</v>
      </c>
      <c r="O12" s="34">
        <v>0</v>
      </c>
      <c r="P12" s="34">
        <v>0</v>
      </c>
      <c r="Q12" s="34">
        <v>0</v>
      </c>
      <c r="R12" s="34">
        <v>0</v>
      </c>
      <c r="S12" s="34">
        <v>0</v>
      </c>
      <c r="T12" s="34">
        <v>0</v>
      </c>
      <c r="U12" s="34">
        <v>0</v>
      </c>
      <c r="V12" s="34">
        <v>0</v>
      </c>
      <c r="W12" s="34">
        <v>0</v>
      </c>
      <c r="X12" s="34">
        <v>0</v>
      </c>
      <c r="Y12" s="34">
        <v>0</v>
      </c>
      <c r="Z12" s="34">
        <v>0</v>
      </c>
      <c r="AA12" s="34">
        <v>0</v>
      </c>
      <c r="AB12" s="34">
        <v>0</v>
      </c>
    </row>
    <row r="13" spans="1:28" s="10" customFormat="1" ht="30" x14ac:dyDescent="0.25">
      <c r="A13" s="20" t="s">
        <v>125</v>
      </c>
      <c r="B13" s="34">
        <v>0</v>
      </c>
      <c r="C13" s="34">
        <v>0</v>
      </c>
      <c r="D13" s="34">
        <v>0</v>
      </c>
      <c r="E13" s="32">
        <f>IF(B13=0,AVERAGE(C13:D13),IF(C13=0,AVERAGE(B13,D13),IF(D13=0,AVERAGE(B13:C13))))</f>
        <v>0</v>
      </c>
      <c r="F13" s="32">
        <f t="shared" ref="F13:AB13" si="3">E13*HLOOKUP(F8,$D$51:$Z$53,2)/100</f>
        <v>0</v>
      </c>
      <c r="G13" s="32">
        <f t="shared" si="3"/>
        <v>0</v>
      </c>
      <c r="H13" s="32">
        <f t="shared" si="3"/>
        <v>0</v>
      </c>
      <c r="I13" s="32">
        <f t="shared" si="3"/>
        <v>0</v>
      </c>
      <c r="J13" s="32">
        <f t="shared" si="3"/>
        <v>0</v>
      </c>
      <c r="K13" s="32">
        <f t="shared" si="3"/>
        <v>0</v>
      </c>
      <c r="L13" s="32">
        <f t="shared" si="3"/>
        <v>0</v>
      </c>
      <c r="M13" s="32">
        <f t="shared" si="3"/>
        <v>0</v>
      </c>
      <c r="N13" s="32">
        <f t="shared" si="3"/>
        <v>0</v>
      </c>
      <c r="O13" s="32">
        <f t="shared" si="3"/>
        <v>0</v>
      </c>
      <c r="P13" s="32">
        <f t="shared" si="3"/>
        <v>0</v>
      </c>
      <c r="Q13" s="32">
        <f t="shared" si="3"/>
        <v>0</v>
      </c>
      <c r="R13" s="32">
        <f t="shared" si="3"/>
        <v>0</v>
      </c>
      <c r="S13" s="32">
        <f t="shared" si="3"/>
        <v>0</v>
      </c>
      <c r="T13" s="32">
        <f t="shared" si="3"/>
        <v>0</v>
      </c>
      <c r="U13" s="32">
        <f t="shared" si="3"/>
        <v>0</v>
      </c>
      <c r="V13" s="32">
        <f t="shared" si="3"/>
        <v>0</v>
      </c>
      <c r="W13" s="32">
        <f t="shared" si="3"/>
        <v>0</v>
      </c>
      <c r="X13" s="32">
        <f t="shared" si="3"/>
        <v>0</v>
      </c>
      <c r="Y13" s="32">
        <f t="shared" si="3"/>
        <v>0</v>
      </c>
      <c r="Z13" s="32">
        <f t="shared" si="3"/>
        <v>0</v>
      </c>
      <c r="AA13" s="32">
        <f t="shared" si="3"/>
        <v>0</v>
      </c>
      <c r="AB13" s="32">
        <f t="shared" si="3"/>
        <v>0</v>
      </c>
    </row>
    <row r="14" spans="1:28" s="10" customFormat="1" ht="30" x14ac:dyDescent="0.25">
      <c r="A14" s="20" t="s">
        <v>126</v>
      </c>
      <c r="B14" s="34">
        <v>0</v>
      </c>
      <c r="C14" s="34">
        <v>0</v>
      </c>
      <c r="D14" s="34">
        <v>0</v>
      </c>
      <c r="E14" s="34">
        <v>0</v>
      </c>
      <c r="F14" s="34">
        <v>0</v>
      </c>
      <c r="G14" s="34">
        <v>0</v>
      </c>
      <c r="H14" s="34">
        <v>0</v>
      </c>
      <c r="I14" s="34">
        <v>0</v>
      </c>
      <c r="J14" s="34">
        <v>0</v>
      </c>
      <c r="K14" s="34">
        <v>0</v>
      </c>
      <c r="L14" s="34">
        <v>0</v>
      </c>
      <c r="M14" s="34">
        <v>0</v>
      </c>
      <c r="N14" s="34">
        <v>0</v>
      </c>
      <c r="O14" s="34">
        <v>0</v>
      </c>
      <c r="P14" s="34">
        <v>0</v>
      </c>
      <c r="Q14" s="34">
        <v>0</v>
      </c>
      <c r="R14" s="34">
        <v>0</v>
      </c>
      <c r="S14" s="34">
        <v>0</v>
      </c>
      <c r="T14" s="34">
        <v>0</v>
      </c>
      <c r="U14" s="34">
        <v>0</v>
      </c>
      <c r="V14" s="34">
        <v>0</v>
      </c>
      <c r="W14" s="34">
        <v>0</v>
      </c>
      <c r="X14" s="34">
        <v>0</v>
      </c>
      <c r="Y14" s="34">
        <v>0</v>
      </c>
      <c r="Z14" s="34">
        <v>0</v>
      </c>
      <c r="AA14" s="34">
        <v>0</v>
      </c>
      <c r="AB14" s="34">
        <v>0</v>
      </c>
    </row>
    <row r="15" spans="1:28" s="10" customFormat="1" ht="45" x14ac:dyDescent="0.25">
      <c r="A15" s="20" t="s">
        <v>127</v>
      </c>
      <c r="B15" s="34">
        <v>0</v>
      </c>
      <c r="C15" s="34">
        <v>0</v>
      </c>
      <c r="D15" s="34">
        <v>0</v>
      </c>
      <c r="E15" s="32">
        <f>IF(B15=0,AVERAGE(C15:D15),IF(C15=0,AVERAGE(B15,D15),IF(D15=0,AVERAGE(B15:C15))))</f>
        <v>0</v>
      </c>
      <c r="F15" s="32">
        <f t="shared" ref="F15:AB15" si="4">E15*HLOOKUP(F8,$D$51:$Z$53,2)/100</f>
        <v>0</v>
      </c>
      <c r="G15" s="32">
        <f t="shared" si="4"/>
        <v>0</v>
      </c>
      <c r="H15" s="32">
        <f t="shared" si="4"/>
        <v>0</v>
      </c>
      <c r="I15" s="32">
        <f t="shared" si="4"/>
        <v>0</v>
      </c>
      <c r="J15" s="32">
        <f t="shared" si="4"/>
        <v>0</v>
      </c>
      <c r="K15" s="32">
        <f t="shared" si="4"/>
        <v>0</v>
      </c>
      <c r="L15" s="32">
        <f t="shared" si="4"/>
        <v>0</v>
      </c>
      <c r="M15" s="32">
        <f t="shared" si="4"/>
        <v>0</v>
      </c>
      <c r="N15" s="32">
        <f t="shared" si="4"/>
        <v>0</v>
      </c>
      <c r="O15" s="32">
        <f t="shared" si="4"/>
        <v>0</v>
      </c>
      <c r="P15" s="32">
        <f t="shared" si="4"/>
        <v>0</v>
      </c>
      <c r="Q15" s="32">
        <f t="shared" si="4"/>
        <v>0</v>
      </c>
      <c r="R15" s="32">
        <f t="shared" si="4"/>
        <v>0</v>
      </c>
      <c r="S15" s="32">
        <f t="shared" si="4"/>
        <v>0</v>
      </c>
      <c r="T15" s="32">
        <f t="shared" si="4"/>
        <v>0</v>
      </c>
      <c r="U15" s="32">
        <f t="shared" si="4"/>
        <v>0</v>
      </c>
      <c r="V15" s="32">
        <f t="shared" si="4"/>
        <v>0</v>
      </c>
      <c r="W15" s="32">
        <f t="shared" si="4"/>
        <v>0</v>
      </c>
      <c r="X15" s="32">
        <f t="shared" si="4"/>
        <v>0</v>
      </c>
      <c r="Y15" s="32">
        <f t="shared" si="4"/>
        <v>0</v>
      </c>
      <c r="Z15" s="32">
        <f t="shared" si="4"/>
        <v>0</v>
      </c>
      <c r="AA15" s="32">
        <f t="shared" si="4"/>
        <v>0</v>
      </c>
      <c r="AB15" s="32">
        <f t="shared" si="4"/>
        <v>0</v>
      </c>
    </row>
    <row r="16" spans="1:28" s="10" customFormat="1" ht="45" x14ac:dyDescent="0.25">
      <c r="A16" s="20" t="s">
        <v>128</v>
      </c>
      <c r="B16" s="34">
        <v>0</v>
      </c>
      <c r="C16" s="34">
        <v>0</v>
      </c>
      <c r="D16" s="34">
        <v>0</v>
      </c>
      <c r="E16" s="34">
        <v>0</v>
      </c>
      <c r="F16" s="34">
        <v>0</v>
      </c>
      <c r="G16" s="34">
        <v>0</v>
      </c>
      <c r="H16" s="34">
        <v>0</v>
      </c>
      <c r="I16" s="34">
        <v>0</v>
      </c>
      <c r="J16" s="34">
        <v>0</v>
      </c>
      <c r="K16" s="34">
        <v>0</v>
      </c>
      <c r="L16" s="34">
        <v>0</v>
      </c>
      <c r="M16" s="34">
        <v>0</v>
      </c>
      <c r="N16" s="34">
        <v>0</v>
      </c>
      <c r="O16" s="34">
        <v>0</v>
      </c>
      <c r="P16" s="34">
        <v>0</v>
      </c>
      <c r="Q16" s="34">
        <v>0</v>
      </c>
      <c r="R16" s="34">
        <v>0</v>
      </c>
      <c r="S16" s="34">
        <v>0</v>
      </c>
      <c r="T16" s="34">
        <v>0</v>
      </c>
      <c r="U16" s="34">
        <v>0</v>
      </c>
      <c r="V16" s="34">
        <v>0</v>
      </c>
      <c r="W16" s="34">
        <v>0</v>
      </c>
      <c r="X16" s="34">
        <v>0</v>
      </c>
      <c r="Y16" s="34">
        <v>0</v>
      </c>
      <c r="Z16" s="34">
        <v>0</v>
      </c>
      <c r="AA16" s="34">
        <v>0</v>
      </c>
      <c r="AB16" s="34">
        <v>0</v>
      </c>
    </row>
    <row r="17" spans="1:28" s="10" customFormat="1" ht="30" x14ac:dyDescent="0.25">
      <c r="A17" s="20" t="s">
        <v>129</v>
      </c>
      <c r="B17" s="34">
        <v>0</v>
      </c>
      <c r="C17" s="34">
        <v>0</v>
      </c>
      <c r="D17" s="34">
        <v>0</v>
      </c>
      <c r="E17" s="32">
        <f>IF(B17=0,AVERAGE(C17:D17),IF(C17=0,AVERAGE(B17,D17),IF(D17=0,AVERAGE(B17:C17))))</f>
        <v>0</v>
      </c>
      <c r="F17" s="32">
        <f t="shared" ref="F17:AB17" si="5">E17*HLOOKUP(F8,$D$51:$Z$53,2)/100</f>
        <v>0</v>
      </c>
      <c r="G17" s="32">
        <f t="shared" si="5"/>
        <v>0</v>
      </c>
      <c r="H17" s="32">
        <f t="shared" si="5"/>
        <v>0</v>
      </c>
      <c r="I17" s="32">
        <f t="shared" si="5"/>
        <v>0</v>
      </c>
      <c r="J17" s="32">
        <f t="shared" si="5"/>
        <v>0</v>
      </c>
      <c r="K17" s="32">
        <f t="shared" si="5"/>
        <v>0</v>
      </c>
      <c r="L17" s="32">
        <f t="shared" si="5"/>
        <v>0</v>
      </c>
      <c r="M17" s="32">
        <f t="shared" si="5"/>
        <v>0</v>
      </c>
      <c r="N17" s="32">
        <f t="shared" si="5"/>
        <v>0</v>
      </c>
      <c r="O17" s="32">
        <f t="shared" si="5"/>
        <v>0</v>
      </c>
      <c r="P17" s="32">
        <f t="shared" si="5"/>
        <v>0</v>
      </c>
      <c r="Q17" s="32">
        <f t="shared" si="5"/>
        <v>0</v>
      </c>
      <c r="R17" s="32">
        <f t="shared" si="5"/>
        <v>0</v>
      </c>
      <c r="S17" s="32">
        <f t="shared" si="5"/>
        <v>0</v>
      </c>
      <c r="T17" s="32">
        <f t="shared" si="5"/>
        <v>0</v>
      </c>
      <c r="U17" s="32">
        <f t="shared" si="5"/>
        <v>0</v>
      </c>
      <c r="V17" s="32">
        <f t="shared" si="5"/>
        <v>0</v>
      </c>
      <c r="W17" s="32">
        <f t="shared" si="5"/>
        <v>0</v>
      </c>
      <c r="X17" s="32">
        <f t="shared" si="5"/>
        <v>0</v>
      </c>
      <c r="Y17" s="32">
        <f t="shared" si="5"/>
        <v>0</v>
      </c>
      <c r="Z17" s="32">
        <f t="shared" si="5"/>
        <v>0</v>
      </c>
      <c r="AA17" s="32">
        <f t="shared" si="5"/>
        <v>0</v>
      </c>
      <c r="AB17" s="32">
        <f t="shared" si="5"/>
        <v>0</v>
      </c>
    </row>
    <row r="18" spans="1:28" s="10" customFormat="1" ht="30" x14ac:dyDescent="0.25">
      <c r="A18" s="20" t="s">
        <v>130</v>
      </c>
      <c r="B18" s="34">
        <v>0</v>
      </c>
      <c r="C18" s="34">
        <v>0</v>
      </c>
      <c r="D18" s="34">
        <v>0</v>
      </c>
      <c r="E18" s="34">
        <v>0</v>
      </c>
      <c r="F18" s="34">
        <v>0</v>
      </c>
      <c r="G18" s="34">
        <v>0</v>
      </c>
      <c r="H18" s="34">
        <v>0</v>
      </c>
      <c r="I18" s="34">
        <v>0</v>
      </c>
      <c r="J18" s="34">
        <v>0</v>
      </c>
      <c r="K18" s="34">
        <v>0</v>
      </c>
      <c r="L18" s="34">
        <v>0</v>
      </c>
      <c r="M18" s="34">
        <v>0</v>
      </c>
      <c r="N18" s="34">
        <v>0</v>
      </c>
      <c r="O18" s="34">
        <v>0</v>
      </c>
      <c r="P18" s="34">
        <v>0</v>
      </c>
      <c r="Q18" s="34">
        <v>0</v>
      </c>
      <c r="R18" s="34">
        <v>0</v>
      </c>
      <c r="S18" s="34">
        <v>0</v>
      </c>
      <c r="T18" s="34">
        <v>0</v>
      </c>
      <c r="U18" s="34">
        <v>0</v>
      </c>
      <c r="V18" s="34">
        <v>0</v>
      </c>
      <c r="W18" s="34">
        <v>0</v>
      </c>
      <c r="X18" s="34">
        <v>0</v>
      </c>
      <c r="Y18" s="34">
        <v>0</v>
      </c>
      <c r="Z18" s="34">
        <v>0</v>
      </c>
      <c r="AA18" s="34">
        <v>0</v>
      </c>
      <c r="AB18" s="34">
        <v>0</v>
      </c>
    </row>
    <row r="19" spans="1:28" s="10" customFormat="1" ht="46.8" x14ac:dyDescent="0.25">
      <c r="A19" s="21" t="s">
        <v>131</v>
      </c>
      <c r="B19" s="30">
        <f>SUM(B9,B11,B13,B15,B17)</f>
        <v>0</v>
      </c>
      <c r="C19" s="30">
        <f t="shared" ref="C19:AB20" si="6">SUM(C9,C11,C13,C15,C17)</f>
        <v>0</v>
      </c>
      <c r="D19" s="30">
        <f t="shared" si="6"/>
        <v>0</v>
      </c>
      <c r="E19" s="30">
        <f t="shared" si="6"/>
        <v>0</v>
      </c>
      <c r="F19" s="30">
        <f t="shared" si="6"/>
        <v>0</v>
      </c>
      <c r="G19" s="30">
        <f t="shared" si="6"/>
        <v>0</v>
      </c>
      <c r="H19" s="30">
        <f t="shared" si="6"/>
        <v>0</v>
      </c>
      <c r="I19" s="30">
        <f t="shared" si="6"/>
        <v>0</v>
      </c>
      <c r="J19" s="30">
        <f t="shared" si="6"/>
        <v>0</v>
      </c>
      <c r="K19" s="30">
        <f t="shared" si="6"/>
        <v>0</v>
      </c>
      <c r="L19" s="30">
        <f t="shared" si="6"/>
        <v>0</v>
      </c>
      <c r="M19" s="30">
        <f t="shared" si="6"/>
        <v>0</v>
      </c>
      <c r="N19" s="30">
        <f t="shared" si="6"/>
        <v>0</v>
      </c>
      <c r="O19" s="30">
        <f t="shared" si="6"/>
        <v>0</v>
      </c>
      <c r="P19" s="30">
        <f t="shared" si="6"/>
        <v>0</v>
      </c>
      <c r="Q19" s="30">
        <f t="shared" si="6"/>
        <v>0</v>
      </c>
      <c r="R19" s="30">
        <f t="shared" si="6"/>
        <v>0</v>
      </c>
      <c r="S19" s="30">
        <f t="shared" si="6"/>
        <v>0</v>
      </c>
      <c r="T19" s="30">
        <f t="shared" si="6"/>
        <v>0</v>
      </c>
      <c r="U19" s="30">
        <f t="shared" si="6"/>
        <v>0</v>
      </c>
      <c r="V19" s="30">
        <f t="shared" si="6"/>
        <v>0</v>
      </c>
      <c r="W19" s="30">
        <f t="shared" si="6"/>
        <v>0</v>
      </c>
      <c r="X19" s="30">
        <f t="shared" si="6"/>
        <v>0</v>
      </c>
      <c r="Y19" s="30">
        <f t="shared" si="6"/>
        <v>0</v>
      </c>
      <c r="Z19" s="30">
        <f t="shared" si="6"/>
        <v>0</v>
      </c>
      <c r="AA19" s="30">
        <f t="shared" si="6"/>
        <v>0</v>
      </c>
      <c r="AB19" s="30">
        <f t="shared" si="6"/>
        <v>0</v>
      </c>
    </row>
    <row r="20" spans="1:28" s="10" customFormat="1" ht="31.2" x14ac:dyDescent="0.25">
      <c r="A20" s="21" t="s">
        <v>132</v>
      </c>
      <c r="B20" s="30">
        <f>SUM(B10,B12,B14,B16,B18)</f>
        <v>0</v>
      </c>
      <c r="C20" s="30">
        <f t="shared" si="6"/>
        <v>0</v>
      </c>
      <c r="D20" s="30">
        <f t="shared" si="6"/>
        <v>0</v>
      </c>
      <c r="E20" s="30">
        <f t="shared" si="6"/>
        <v>0</v>
      </c>
      <c r="F20" s="30">
        <f t="shared" si="6"/>
        <v>0</v>
      </c>
      <c r="G20" s="30">
        <f t="shared" si="6"/>
        <v>0</v>
      </c>
      <c r="H20" s="30">
        <f t="shared" si="6"/>
        <v>0</v>
      </c>
      <c r="I20" s="30">
        <f t="shared" si="6"/>
        <v>0</v>
      </c>
      <c r="J20" s="30">
        <f t="shared" si="6"/>
        <v>0</v>
      </c>
      <c r="K20" s="30">
        <f t="shared" si="6"/>
        <v>0</v>
      </c>
      <c r="L20" s="30">
        <f t="shared" si="6"/>
        <v>0</v>
      </c>
      <c r="M20" s="30">
        <f t="shared" si="6"/>
        <v>0</v>
      </c>
      <c r="N20" s="30">
        <f t="shared" si="6"/>
        <v>0</v>
      </c>
      <c r="O20" s="30">
        <f t="shared" si="6"/>
        <v>0</v>
      </c>
      <c r="P20" s="30">
        <f t="shared" si="6"/>
        <v>0</v>
      </c>
      <c r="Q20" s="30">
        <f t="shared" si="6"/>
        <v>0</v>
      </c>
      <c r="R20" s="30">
        <f t="shared" si="6"/>
        <v>0</v>
      </c>
      <c r="S20" s="30">
        <f t="shared" si="6"/>
        <v>0</v>
      </c>
      <c r="T20" s="30">
        <f t="shared" si="6"/>
        <v>0</v>
      </c>
      <c r="U20" s="30">
        <f t="shared" si="6"/>
        <v>0</v>
      </c>
      <c r="V20" s="30">
        <f t="shared" si="6"/>
        <v>0</v>
      </c>
      <c r="W20" s="30">
        <f t="shared" si="6"/>
        <v>0</v>
      </c>
      <c r="X20" s="30">
        <f t="shared" si="6"/>
        <v>0</v>
      </c>
      <c r="Y20" s="30">
        <f t="shared" si="6"/>
        <v>0</v>
      </c>
      <c r="Z20" s="30">
        <f t="shared" si="6"/>
        <v>0</v>
      </c>
      <c r="AA20" s="30">
        <f t="shared" si="6"/>
        <v>0</v>
      </c>
      <c r="AB20" s="30">
        <f t="shared" si="6"/>
        <v>0</v>
      </c>
    </row>
    <row r="21" spans="1:28" s="10" customFormat="1" ht="31.2" x14ac:dyDescent="0.25">
      <c r="A21" s="21" t="s">
        <v>133</v>
      </c>
      <c r="B21" s="13">
        <f>B20-B19</f>
        <v>0</v>
      </c>
      <c r="C21" s="13">
        <f t="shared" ref="C21:AB21" si="7">C20-C19</f>
        <v>0</v>
      </c>
      <c r="D21" s="13">
        <f t="shared" si="7"/>
        <v>0</v>
      </c>
      <c r="E21" s="13">
        <f t="shared" si="7"/>
        <v>0</v>
      </c>
      <c r="F21" s="13">
        <f t="shared" si="7"/>
        <v>0</v>
      </c>
      <c r="G21" s="13">
        <f t="shared" si="7"/>
        <v>0</v>
      </c>
      <c r="H21" s="13">
        <f t="shared" si="7"/>
        <v>0</v>
      </c>
      <c r="I21" s="13">
        <f t="shared" si="7"/>
        <v>0</v>
      </c>
      <c r="J21" s="13">
        <f t="shared" si="7"/>
        <v>0</v>
      </c>
      <c r="K21" s="13">
        <f t="shared" si="7"/>
        <v>0</v>
      </c>
      <c r="L21" s="13">
        <f t="shared" si="7"/>
        <v>0</v>
      </c>
      <c r="M21" s="13">
        <f t="shared" si="7"/>
        <v>0</v>
      </c>
      <c r="N21" s="13">
        <f t="shared" si="7"/>
        <v>0</v>
      </c>
      <c r="O21" s="13">
        <f t="shared" si="7"/>
        <v>0</v>
      </c>
      <c r="P21" s="13">
        <f t="shared" si="7"/>
        <v>0</v>
      </c>
      <c r="Q21" s="13">
        <f t="shared" si="7"/>
        <v>0</v>
      </c>
      <c r="R21" s="13">
        <f t="shared" si="7"/>
        <v>0</v>
      </c>
      <c r="S21" s="13">
        <f t="shared" si="7"/>
        <v>0</v>
      </c>
      <c r="T21" s="13">
        <f t="shared" si="7"/>
        <v>0</v>
      </c>
      <c r="U21" s="13">
        <f t="shared" si="7"/>
        <v>0</v>
      </c>
      <c r="V21" s="13">
        <f t="shared" si="7"/>
        <v>0</v>
      </c>
      <c r="W21" s="13">
        <f t="shared" si="7"/>
        <v>0</v>
      </c>
      <c r="X21" s="13">
        <f t="shared" si="7"/>
        <v>0</v>
      </c>
      <c r="Y21" s="13">
        <f t="shared" si="7"/>
        <v>0</v>
      </c>
      <c r="Z21" s="13">
        <f t="shared" si="7"/>
        <v>0</v>
      </c>
      <c r="AA21" s="13">
        <f t="shared" si="7"/>
        <v>0</v>
      </c>
      <c r="AB21" s="13">
        <f t="shared" si="7"/>
        <v>0</v>
      </c>
    </row>
    <row r="23" spans="1:28" ht="21" customHeight="1" x14ac:dyDescent="0.25">
      <c r="A23" s="17" t="s">
        <v>208</v>
      </c>
      <c r="B23" s="17"/>
      <c r="C23" s="17"/>
      <c r="D23" s="17"/>
    </row>
    <row r="24" spans="1:28" ht="18" customHeight="1" x14ac:dyDescent="0.25">
      <c r="A24" s="216"/>
      <c r="B24" s="216"/>
      <c r="C24" s="216"/>
      <c r="D24" s="216"/>
      <c r="E24" s="217" t="s">
        <v>286</v>
      </c>
      <c r="F24" s="218"/>
      <c r="G24" s="218"/>
      <c r="H24" s="218"/>
      <c r="I24" s="218"/>
      <c r="J24" s="218"/>
      <c r="K24" s="218"/>
      <c r="L24" s="218"/>
      <c r="M24" s="218"/>
      <c r="N24" s="218"/>
      <c r="O24" s="218"/>
      <c r="P24" s="218"/>
      <c r="Q24" s="218"/>
      <c r="R24" s="219"/>
    </row>
    <row r="25" spans="1:28" ht="25.95" customHeight="1" x14ac:dyDescent="0.25">
      <c r="A25" s="17"/>
      <c r="B25" s="17"/>
      <c r="C25" s="17"/>
      <c r="D25" s="17"/>
      <c r="E25" s="220"/>
      <c r="F25" s="221"/>
      <c r="G25" s="221"/>
      <c r="H25" s="221"/>
      <c r="I25" s="221"/>
      <c r="J25" s="221"/>
      <c r="K25" s="221"/>
      <c r="L25" s="221"/>
      <c r="M25" s="221"/>
      <c r="N25" s="221"/>
      <c r="O25" s="221"/>
      <c r="P25" s="221"/>
      <c r="Q25" s="221"/>
      <c r="R25" s="222"/>
    </row>
    <row r="26" spans="1:28" ht="15.6" x14ac:dyDescent="0.25">
      <c r="A26" s="17"/>
      <c r="B26" s="17"/>
      <c r="C26" s="17"/>
      <c r="D26" s="17"/>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s="10" customFormat="1" ht="12.75" customHeight="1" x14ac:dyDescent="0.25">
      <c r="B27" s="199" t="s">
        <v>118</v>
      </c>
      <c r="C27" s="200"/>
      <c r="D27" s="212" t="s">
        <v>119</v>
      </c>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row>
    <row r="28" spans="1:28" s="10" customFormat="1" ht="15.6" x14ac:dyDescent="0.25">
      <c r="A28" s="19" t="s">
        <v>120</v>
      </c>
      <c r="B28" s="33">
        <f>C28-1</f>
        <v>2021</v>
      </c>
      <c r="C28" s="33">
        <f>D28-1</f>
        <v>2022</v>
      </c>
      <c r="D28" s="19">
        <f>ZAŁOŻENIA!I4</f>
        <v>2023</v>
      </c>
      <c r="E28" s="19">
        <f>D28+1</f>
        <v>2024</v>
      </c>
      <c r="F28" s="19">
        <f t="shared" ref="F28:AB28" si="8">E28+1</f>
        <v>2025</v>
      </c>
      <c r="G28" s="19">
        <f t="shared" si="8"/>
        <v>2026</v>
      </c>
      <c r="H28" s="19">
        <f t="shared" si="8"/>
        <v>2027</v>
      </c>
      <c r="I28" s="19">
        <f t="shared" si="8"/>
        <v>2028</v>
      </c>
      <c r="J28" s="19">
        <f t="shared" si="8"/>
        <v>2029</v>
      </c>
      <c r="K28" s="19">
        <f t="shared" si="8"/>
        <v>2030</v>
      </c>
      <c r="L28" s="19">
        <f t="shared" si="8"/>
        <v>2031</v>
      </c>
      <c r="M28" s="19">
        <f t="shared" si="8"/>
        <v>2032</v>
      </c>
      <c r="N28" s="19">
        <f t="shared" si="8"/>
        <v>2033</v>
      </c>
      <c r="O28" s="19">
        <f t="shared" si="8"/>
        <v>2034</v>
      </c>
      <c r="P28" s="19">
        <f t="shared" si="8"/>
        <v>2035</v>
      </c>
      <c r="Q28" s="19">
        <f t="shared" si="8"/>
        <v>2036</v>
      </c>
      <c r="R28" s="19">
        <f t="shared" si="8"/>
        <v>2037</v>
      </c>
      <c r="S28" s="19">
        <f t="shared" si="8"/>
        <v>2038</v>
      </c>
      <c r="T28" s="19">
        <f t="shared" si="8"/>
        <v>2039</v>
      </c>
      <c r="U28" s="19">
        <f t="shared" si="8"/>
        <v>2040</v>
      </c>
      <c r="V28" s="19">
        <f t="shared" si="8"/>
        <v>2041</v>
      </c>
      <c r="W28" s="19">
        <f t="shared" si="8"/>
        <v>2042</v>
      </c>
      <c r="X28" s="19">
        <f t="shared" si="8"/>
        <v>2043</v>
      </c>
      <c r="Y28" s="19">
        <f t="shared" si="8"/>
        <v>2044</v>
      </c>
      <c r="Z28" s="19">
        <f t="shared" si="8"/>
        <v>2045</v>
      </c>
      <c r="AA28" s="19">
        <f t="shared" si="8"/>
        <v>2046</v>
      </c>
      <c r="AB28" s="19">
        <f t="shared" si="8"/>
        <v>2047</v>
      </c>
    </row>
    <row r="29" spans="1:28" s="10" customFormat="1" ht="30" x14ac:dyDescent="0.25">
      <c r="A29" s="23" t="s">
        <v>134</v>
      </c>
      <c r="B29" s="34">
        <v>0</v>
      </c>
      <c r="C29" s="34">
        <v>0</v>
      </c>
      <c r="D29" s="34">
        <v>0</v>
      </c>
      <c r="E29" s="32">
        <f>IF(B29=0,AVERAGE(C29:D29),IF(C29=0,AVERAGE(B29,D29),IF(D29=0,AVERAGE(B29:C29))))</f>
        <v>0</v>
      </c>
      <c r="F29" s="32">
        <f t="shared" ref="F29:AB29" si="9">E29*HLOOKUP(F28,$D$51:$Z$53,2)/100</f>
        <v>0</v>
      </c>
      <c r="G29" s="32">
        <f t="shared" si="9"/>
        <v>0</v>
      </c>
      <c r="H29" s="32">
        <f t="shared" si="9"/>
        <v>0</v>
      </c>
      <c r="I29" s="32">
        <f t="shared" si="9"/>
        <v>0</v>
      </c>
      <c r="J29" s="32">
        <f t="shared" si="9"/>
        <v>0</v>
      </c>
      <c r="K29" s="32">
        <f t="shared" si="9"/>
        <v>0</v>
      </c>
      <c r="L29" s="32">
        <f t="shared" si="9"/>
        <v>0</v>
      </c>
      <c r="M29" s="32">
        <f t="shared" si="9"/>
        <v>0</v>
      </c>
      <c r="N29" s="32">
        <f t="shared" si="9"/>
        <v>0</v>
      </c>
      <c r="O29" s="32">
        <f t="shared" si="9"/>
        <v>0</v>
      </c>
      <c r="P29" s="32">
        <f t="shared" si="9"/>
        <v>0</v>
      </c>
      <c r="Q29" s="32">
        <f t="shared" si="9"/>
        <v>0</v>
      </c>
      <c r="R29" s="32">
        <f t="shared" si="9"/>
        <v>0</v>
      </c>
      <c r="S29" s="32">
        <f t="shared" si="9"/>
        <v>0</v>
      </c>
      <c r="T29" s="32">
        <f t="shared" si="9"/>
        <v>0</v>
      </c>
      <c r="U29" s="32">
        <f t="shared" si="9"/>
        <v>0</v>
      </c>
      <c r="V29" s="32">
        <f t="shared" si="9"/>
        <v>0</v>
      </c>
      <c r="W29" s="32">
        <f t="shared" si="9"/>
        <v>0</v>
      </c>
      <c r="X29" s="32">
        <f t="shared" si="9"/>
        <v>0</v>
      </c>
      <c r="Y29" s="32">
        <f t="shared" si="9"/>
        <v>0</v>
      </c>
      <c r="Z29" s="32">
        <f t="shared" si="9"/>
        <v>0</v>
      </c>
      <c r="AA29" s="32">
        <f t="shared" si="9"/>
        <v>0</v>
      </c>
      <c r="AB29" s="32">
        <f t="shared" si="9"/>
        <v>0</v>
      </c>
    </row>
    <row r="30" spans="1:28" s="10" customFormat="1" ht="30" x14ac:dyDescent="0.25">
      <c r="A30" s="23" t="s">
        <v>135</v>
      </c>
      <c r="B30" s="34">
        <v>0</v>
      </c>
      <c r="C30" s="34">
        <v>0</v>
      </c>
      <c r="D30" s="34">
        <v>0</v>
      </c>
      <c r="E30" s="34">
        <v>0</v>
      </c>
      <c r="F30" s="34">
        <v>0</v>
      </c>
      <c r="G30" s="34">
        <v>0</v>
      </c>
      <c r="H30" s="34">
        <v>0</v>
      </c>
      <c r="I30" s="34">
        <v>0</v>
      </c>
      <c r="J30" s="34">
        <v>0</v>
      </c>
      <c r="K30" s="34">
        <v>0</v>
      </c>
      <c r="L30" s="34">
        <v>0</v>
      </c>
      <c r="M30" s="34">
        <v>0</v>
      </c>
      <c r="N30" s="34">
        <v>0</v>
      </c>
      <c r="O30" s="34">
        <v>0</v>
      </c>
      <c r="P30" s="34">
        <v>0</v>
      </c>
      <c r="Q30" s="34">
        <v>0</v>
      </c>
      <c r="R30" s="34">
        <v>0</v>
      </c>
      <c r="S30" s="34">
        <v>0</v>
      </c>
      <c r="T30" s="34">
        <v>0</v>
      </c>
      <c r="U30" s="34">
        <v>0</v>
      </c>
      <c r="V30" s="34">
        <v>0</v>
      </c>
      <c r="W30" s="34">
        <v>0</v>
      </c>
      <c r="X30" s="34">
        <v>0</v>
      </c>
      <c r="Y30" s="34">
        <v>0</v>
      </c>
      <c r="Z30" s="34">
        <v>0</v>
      </c>
      <c r="AA30" s="34">
        <v>0</v>
      </c>
      <c r="AB30" s="34">
        <v>0</v>
      </c>
    </row>
    <row r="31" spans="1:28" s="10" customFormat="1" ht="30" x14ac:dyDescent="0.25">
      <c r="A31" s="23" t="s">
        <v>136</v>
      </c>
      <c r="B31" s="34">
        <v>0</v>
      </c>
      <c r="C31" s="34">
        <v>0</v>
      </c>
      <c r="D31" s="34">
        <v>0</v>
      </c>
      <c r="E31" s="32">
        <f>IF(B31=0,AVERAGE(C31:D31),IF(C31=0,AVERAGE(B31,D31),IF(D31=0,AVERAGE(B31:C31))))</f>
        <v>0</v>
      </c>
      <c r="F31" s="32">
        <f t="shared" ref="F31:AB31" si="10">E31*HLOOKUP(F28,$D$51:$Z$53,3)/100</f>
        <v>0</v>
      </c>
      <c r="G31" s="32">
        <f t="shared" si="10"/>
        <v>0</v>
      </c>
      <c r="H31" s="32">
        <f t="shared" si="10"/>
        <v>0</v>
      </c>
      <c r="I31" s="32">
        <f t="shared" si="10"/>
        <v>0</v>
      </c>
      <c r="J31" s="32">
        <f t="shared" si="10"/>
        <v>0</v>
      </c>
      <c r="K31" s="32">
        <f t="shared" si="10"/>
        <v>0</v>
      </c>
      <c r="L31" s="32">
        <f t="shared" si="10"/>
        <v>0</v>
      </c>
      <c r="M31" s="32">
        <f t="shared" si="10"/>
        <v>0</v>
      </c>
      <c r="N31" s="32">
        <f t="shared" si="10"/>
        <v>0</v>
      </c>
      <c r="O31" s="32">
        <f t="shared" si="10"/>
        <v>0</v>
      </c>
      <c r="P31" s="32">
        <f t="shared" si="10"/>
        <v>0</v>
      </c>
      <c r="Q31" s="32">
        <f t="shared" si="10"/>
        <v>0</v>
      </c>
      <c r="R31" s="32">
        <f t="shared" si="10"/>
        <v>0</v>
      </c>
      <c r="S31" s="32">
        <f t="shared" si="10"/>
        <v>0</v>
      </c>
      <c r="T31" s="32">
        <f t="shared" si="10"/>
        <v>0</v>
      </c>
      <c r="U31" s="32">
        <f t="shared" si="10"/>
        <v>0</v>
      </c>
      <c r="V31" s="32">
        <f t="shared" si="10"/>
        <v>0</v>
      </c>
      <c r="W31" s="32">
        <f t="shared" si="10"/>
        <v>0</v>
      </c>
      <c r="X31" s="32">
        <f t="shared" si="10"/>
        <v>0</v>
      </c>
      <c r="Y31" s="32">
        <f t="shared" si="10"/>
        <v>0</v>
      </c>
      <c r="Z31" s="32">
        <f t="shared" si="10"/>
        <v>0</v>
      </c>
      <c r="AA31" s="32">
        <f t="shared" si="10"/>
        <v>0</v>
      </c>
      <c r="AB31" s="32">
        <f t="shared" si="10"/>
        <v>0</v>
      </c>
    </row>
    <row r="32" spans="1:28" s="10" customFormat="1" ht="30" x14ac:dyDescent="0.25">
      <c r="A32" s="23" t="s">
        <v>137</v>
      </c>
      <c r="B32" s="34">
        <v>0</v>
      </c>
      <c r="C32" s="34">
        <v>0</v>
      </c>
      <c r="D32" s="34">
        <v>0</v>
      </c>
      <c r="E32" s="34">
        <v>0</v>
      </c>
      <c r="F32" s="34">
        <v>0</v>
      </c>
      <c r="G32" s="34">
        <v>0</v>
      </c>
      <c r="H32" s="34">
        <v>0</v>
      </c>
      <c r="I32" s="34">
        <v>0</v>
      </c>
      <c r="J32" s="34">
        <v>0</v>
      </c>
      <c r="K32" s="34">
        <v>0</v>
      </c>
      <c r="L32" s="34">
        <v>0</v>
      </c>
      <c r="M32" s="34">
        <v>0</v>
      </c>
      <c r="N32" s="34">
        <v>0</v>
      </c>
      <c r="O32" s="34">
        <v>0</v>
      </c>
      <c r="P32" s="34">
        <v>0</v>
      </c>
      <c r="Q32" s="34">
        <v>0</v>
      </c>
      <c r="R32" s="34">
        <v>0</v>
      </c>
      <c r="S32" s="34">
        <v>0</v>
      </c>
      <c r="T32" s="34">
        <v>0</v>
      </c>
      <c r="U32" s="34">
        <v>0</v>
      </c>
      <c r="V32" s="34">
        <v>0</v>
      </c>
      <c r="W32" s="34">
        <v>0</v>
      </c>
      <c r="X32" s="34">
        <v>0</v>
      </c>
      <c r="Y32" s="34">
        <v>0</v>
      </c>
      <c r="Z32" s="34">
        <v>0</v>
      </c>
      <c r="AA32" s="34">
        <v>0</v>
      </c>
      <c r="AB32" s="34">
        <v>0</v>
      </c>
    </row>
    <row r="33" spans="1:28" s="10" customFormat="1" ht="45" x14ac:dyDescent="0.25">
      <c r="A33" s="23" t="s">
        <v>138</v>
      </c>
      <c r="B33" s="34">
        <v>0</v>
      </c>
      <c r="C33" s="34">
        <v>0</v>
      </c>
      <c r="D33" s="34">
        <v>0</v>
      </c>
      <c r="E33" s="32">
        <f>IF(B33=0,AVERAGE(C33:D33),IF(C33=0,AVERAGE(B33,D33),IF(D33=0,AVERAGE(B33:C33))))</f>
        <v>0</v>
      </c>
      <c r="F33" s="32">
        <f t="shared" ref="F33:AB33" si="11">E33*HLOOKUP(F28,$D$51:$Z$53,2)/100</f>
        <v>0</v>
      </c>
      <c r="G33" s="32">
        <f t="shared" si="11"/>
        <v>0</v>
      </c>
      <c r="H33" s="32">
        <f t="shared" si="11"/>
        <v>0</v>
      </c>
      <c r="I33" s="32">
        <f t="shared" si="11"/>
        <v>0</v>
      </c>
      <c r="J33" s="32">
        <f t="shared" si="11"/>
        <v>0</v>
      </c>
      <c r="K33" s="32">
        <f t="shared" si="11"/>
        <v>0</v>
      </c>
      <c r="L33" s="32">
        <f t="shared" si="11"/>
        <v>0</v>
      </c>
      <c r="M33" s="32">
        <f t="shared" si="11"/>
        <v>0</v>
      </c>
      <c r="N33" s="32">
        <f t="shared" si="11"/>
        <v>0</v>
      </c>
      <c r="O33" s="32">
        <f t="shared" si="11"/>
        <v>0</v>
      </c>
      <c r="P33" s="32">
        <f t="shared" si="11"/>
        <v>0</v>
      </c>
      <c r="Q33" s="32">
        <f t="shared" si="11"/>
        <v>0</v>
      </c>
      <c r="R33" s="32">
        <f t="shared" si="11"/>
        <v>0</v>
      </c>
      <c r="S33" s="32">
        <f t="shared" si="11"/>
        <v>0</v>
      </c>
      <c r="T33" s="32">
        <f t="shared" si="11"/>
        <v>0</v>
      </c>
      <c r="U33" s="32">
        <f t="shared" si="11"/>
        <v>0</v>
      </c>
      <c r="V33" s="32">
        <f t="shared" si="11"/>
        <v>0</v>
      </c>
      <c r="W33" s="32">
        <f t="shared" si="11"/>
        <v>0</v>
      </c>
      <c r="X33" s="32">
        <f t="shared" si="11"/>
        <v>0</v>
      </c>
      <c r="Y33" s="32">
        <f t="shared" si="11"/>
        <v>0</v>
      </c>
      <c r="Z33" s="32">
        <f t="shared" si="11"/>
        <v>0</v>
      </c>
      <c r="AA33" s="32">
        <f t="shared" si="11"/>
        <v>0</v>
      </c>
      <c r="AB33" s="32">
        <f t="shared" si="11"/>
        <v>0</v>
      </c>
    </row>
    <row r="34" spans="1:28" s="10" customFormat="1" ht="45" x14ac:dyDescent="0.25">
      <c r="A34" s="23" t="s">
        <v>139</v>
      </c>
      <c r="B34" s="34">
        <v>0</v>
      </c>
      <c r="C34" s="34">
        <v>0</v>
      </c>
      <c r="D34" s="34">
        <v>0</v>
      </c>
      <c r="E34" s="34">
        <v>0</v>
      </c>
      <c r="F34" s="34">
        <v>0</v>
      </c>
      <c r="G34" s="34">
        <v>0</v>
      </c>
      <c r="H34" s="34">
        <v>0</v>
      </c>
      <c r="I34" s="34">
        <v>0</v>
      </c>
      <c r="J34" s="34">
        <v>0</v>
      </c>
      <c r="K34" s="34">
        <v>0</v>
      </c>
      <c r="L34" s="34">
        <v>0</v>
      </c>
      <c r="M34" s="34">
        <v>0</v>
      </c>
      <c r="N34" s="34">
        <v>0</v>
      </c>
      <c r="O34" s="34">
        <v>0</v>
      </c>
      <c r="P34" s="34">
        <v>0</v>
      </c>
      <c r="Q34" s="34">
        <v>0</v>
      </c>
      <c r="R34" s="34">
        <v>0</v>
      </c>
      <c r="S34" s="34">
        <v>0</v>
      </c>
      <c r="T34" s="34">
        <v>0</v>
      </c>
      <c r="U34" s="34">
        <v>0</v>
      </c>
      <c r="V34" s="34">
        <v>0</v>
      </c>
      <c r="W34" s="34">
        <v>0</v>
      </c>
      <c r="X34" s="34">
        <v>0</v>
      </c>
      <c r="Y34" s="34">
        <v>0</v>
      </c>
      <c r="Z34" s="34">
        <v>0</v>
      </c>
      <c r="AA34" s="34">
        <v>0</v>
      </c>
      <c r="AB34" s="34">
        <v>0</v>
      </c>
    </row>
    <row r="35" spans="1:28" ht="30" x14ac:dyDescent="0.25">
      <c r="A35" s="23" t="s">
        <v>140</v>
      </c>
      <c r="B35" s="34">
        <v>0</v>
      </c>
      <c r="C35" s="34">
        <v>0</v>
      </c>
      <c r="D35" s="34">
        <v>0</v>
      </c>
      <c r="E35" s="32">
        <f>IF(B35=0,AVERAGE(C35:D35),IF(C35=0,AVERAGE(B35,D35),IF(D35=0,AVERAGE(B35:C35))))</f>
        <v>0</v>
      </c>
      <c r="F35" s="32">
        <f t="shared" ref="F35:AB35" si="12">E35*HLOOKUP(F28,$D$51:$Z$53,3)/100</f>
        <v>0</v>
      </c>
      <c r="G35" s="32">
        <f t="shared" si="12"/>
        <v>0</v>
      </c>
      <c r="H35" s="32">
        <f t="shared" si="12"/>
        <v>0</v>
      </c>
      <c r="I35" s="32">
        <f t="shared" si="12"/>
        <v>0</v>
      </c>
      <c r="J35" s="32">
        <f t="shared" si="12"/>
        <v>0</v>
      </c>
      <c r="K35" s="32">
        <f t="shared" si="12"/>
        <v>0</v>
      </c>
      <c r="L35" s="32">
        <f t="shared" si="12"/>
        <v>0</v>
      </c>
      <c r="M35" s="32">
        <f t="shared" si="12"/>
        <v>0</v>
      </c>
      <c r="N35" s="32">
        <f t="shared" si="12"/>
        <v>0</v>
      </c>
      <c r="O35" s="32">
        <f t="shared" si="12"/>
        <v>0</v>
      </c>
      <c r="P35" s="32">
        <f t="shared" si="12"/>
        <v>0</v>
      </c>
      <c r="Q35" s="32">
        <f t="shared" si="12"/>
        <v>0</v>
      </c>
      <c r="R35" s="32">
        <f t="shared" si="12"/>
        <v>0</v>
      </c>
      <c r="S35" s="32">
        <f t="shared" si="12"/>
        <v>0</v>
      </c>
      <c r="T35" s="32">
        <f t="shared" si="12"/>
        <v>0</v>
      </c>
      <c r="U35" s="32">
        <f t="shared" si="12"/>
        <v>0</v>
      </c>
      <c r="V35" s="32">
        <f t="shared" si="12"/>
        <v>0</v>
      </c>
      <c r="W35" s="32">
        <f t="shared" si="12"/>
        <v>0</v>
      </c>
      <c r="X35" s="32">
        <f t="shared" si="12"/>
        <v>0</v>
      </c>
      <c r="Y35" s="32">
        <f t="shared" si="12"/>
        <v>0</v>
      </c>
      <c r="Z35" s="32">
        <f t="shared" si="12"/>
        <v>0</v>
      </c>
      <c r="AA35" s="32">
        <f t="shared" si="12"/>
        <v>0</v>
      </c>
      <c r="AB35" s="32">
        <f t="shared" si="12"/>
        <v>0</v>
      </c>
    </row>
    <row r="36" spans="1:28" ht="30" x14ac:dyDescent="0.25">
      <c r="A36" s="23" t="s">
        <v>141</v>
      </c>
      <c r="B36" s="34">
        <v>0</v>
      </c>
      <c r="C36" s="34">
        <v>0</v>
      </c>
      <c r="D36" s="34">
        <v>0</v>
      </c>
      <c r="E36" s="34">
        <v>0</v>
      </c>
      <c r="F36" s="34">
        <v>0</v>
      </c>
      <c r="G36" s="34">
        <v>0</v>
      </c>
      <c r="H36" s="34">
        <v>0</v>
      </c>
      <c r="I36" s="34">
        <v>0</v>
      </c>
      <c r="J36" s="34">
        <v>0</v>
      </c>
      <c r="K36" s="34">
        <v>0</v>
      </c>
      <c r="L36" s="34">
        <v>0</v>
      </c>
      <c r="M36" s="34">
        <v>0</v>
      </c>
      <c r="N36" s="34">
        <v>0</v>
      </c>
      <c r="O36" s="34">
        <v>0</v>
      </c>
      <c r="P36" s="34">
        <v>0</v>
      </c>
      <c r="Q36" s="34">
        <v>0</v>
      </c>
      <c r="R36" s="34">
        <v>0</v>
      </c>
      <c r="S36" s="34">
        <v>0</v>
      </c>
      <c r="T36" s="34">
        <v>0</v>
      </c>
      <c r="U36" s="34">
        <v>0</v>
      </c>
      <c r="V36" s="34">
        <v>0</v>
      </c>
      <c r="W36" s="34">
        <v>0</v>
      </c>
      <c r="X36" s="34">
        <v>0</v>
      </c>
      <c r="Y36" s="34">
        <v>0</v>
      </c>
      <c r="Z36" s="34">
        <v>0</v>
      </c>
      <c r="AA36" s="34">
        <v>0</v>
      </c>
      <c r="AB36" s="34">
        <v>0</v>
      </c>
    </row>
    <row r="37" spans="1:28" ht="30" x14ac:dyDescent="0.25">
      <c r="A37" s="23" t="s">
        <v>142</v>
      </c>
      <c r="B37" s="34">
        <v>0</v>
      </c>
      <c r="C37" s="34">
        <v>0</v>
      </c>
      <c r="D37" s="34">
        <v>0</v>
      </c>
      <c r="E37" s="32">
        <f>IF(B37=0,AVERAGE(C37:D37),IF(C37=0,AVERAGE(B37,D37),IF(D37=0,AVERAGE(B37:C37))))</f>
        <v>0</v>
      </c>
      <c r="F37" s="32">
        <f t="shared" ref="F37:AB37" si="13">E37*HLOOKUP(F28,$D$51:$Z$53,2)/100</f>
        <v>0</v>
      </c>
      <c r="G37" s="32">
        <f t="shared" si="13"/>
        <v>0</v>
      </c>
      <c r="H37" s="32">
        <f t="shared" si="13"/>
        <v>0</v>
      </c>
      <c r="I37" s="32">
        <f t="shared" si="13"/>
        <v>0</v>
      </c>
      <c r="J37" s="32">
        <f t="shared" si="13"/>
        <v>0</v>
      </c>
      <c r="K37" s="32">
        <f t="shared" si="13"/>
        <v>0</v>
      </c>
      <c r="L37" s="32">
        <f t="shared" si="13"/>
        <v>0</v>
      </c>
      <c r="M37" s="32">
        <f t="shared" si="13"/>
        <v>0</v>
      </c>
      <c r="N37" s="32">
        <f t="shared" si="13"/>
        <v>0</v>
      </c>
      <c r="O37" s="32">
        <f t="shared" si="13"/>
        <v>0</v>
      </c>
      <c r="P37" s="32">
        <f t="shared" si="13"/>
        <v>0</v>
      </c>
      <c r="Q37" s="32">
        <f t="shared" si="13"/>
        <v>0</v>
      </c>
      <c r="R37" s="32">
        <f t="shared" si="13"/>
        <v>0</v>
      </c>
      <c r="S37" s="32">
        <f t="shared" si="13"/>
        <v>0</v>
      </c>
      <c r="T37" s="32">
        <f t="shared" si="13"/>
        <v>0</v>
      </c>
      <c r="U37" s="32">
        <f t="shared" si="13"/>
        <v>0</v>
      </c>
      <c r="V37" s="32">
        <f t="shared" si="13"/>
        <v>0</v>
      </c>
      <c r="W37" s="32">
        <f t="shared" si="13"/>
        <v>0</v>
      </c>
      <c r="X37" s="32">
        <f t="shared" si="13"/>
        <v>0</v>
      </c>
      <c r="Y37" s="32">
        <f t="shared" si="13"/>
        <v>0</v>
      </c>
      <c r="Z37" s="32">
        <f t="shared" si="13"/>
        <v>0</v>
      </c>
      <c r="AA37" s="32">
        <f t="shared" si="13"/>
        <v>0</v>
      </c>
      <c r="AB37" s="32">
        <f t="shared" si="13"/>
        <v>0</v>
      </c>
    </row>
    <row r="38" spans="1:28" ht="30" x14ac:dyDescent="0.25">
      <c r="A38" s="23" t="s">
        <v>143</v>
      </c>
      <c r="B38" s="34">
        <v>0</v>
      </c>
      <c r="C38" s="34">
        <v>0</v>
      </c>
      <c r="D38" s="34">
        <v>0</v>
      </c>
      <c r="E38" s="34">
        <v>0</v>
      </c>
      <c r="F38" s="34">
        <v>0</v>
      </c>
      <c r="G38" s="34">
        <v>0</v>
      </c>
      <c r="H38" s="34">
        <v>0</v>
      </c>
      <c r="I38" s="34">
        <v>0</v>
      </c>
      <c r="J38" s="34">
        <v>0</v>
      </c>
      <c r="K38" s="34">
        <v>0</v>
      </c>
      <c r="L38" s="34">
        <v>0</v>
      </c>
      <c r="M38" s="34">
        <v>0</v>
      </c>
      <c r="N38" s="34">
        <v>0</v>
      </c>
      <c r="O38" s="34">
        <v>0</v>
      </c>
      <c r="P38" s="34">
        <v>0</v>
      </c>
      <c r="Q38" s="34">
        <v>0</v>
      </c>
      <c r="R38" s="34">
        <v>0</v>
      </c>
      <c r="S38" s="34">
        <v>0</v>
      </c>
      <c r="T38" s="34">
        <v>0</v>
      </c>
      <c r="U38" s="34">
        <v>0</v>
      </c>
      <c r="V38" s="34">
        <v>0</v>
      </c>
      <c r="W38" s="34">
        <v>0</v>
      </c>
      <c r="X38" s="34">
        <v>0</v>
      </c>
      <c r="Y38" s="34">
        <v>0</v>
      </c>
      <c r="Z38" s="34">
        <v>0</v>
      </c>
      <c r="AA38" s="34">
        <v>0</v>
      </c>
      <c r="AB38" s="34">
        <v>0</v>
      </c>
    </row>
    <row r="39" spans="1:28" s="10" customFormat="1" ht="46.8" x14ac:dyDescent="0.25">
      <c r="A39" s="21" t="s">
        <v>144</v>
      </c>
      <c r="B39" s="30">
        <f>SUM(B29,B31,B33,B35,B37)</f>
        <v>0</v>
      </c>
      <c r="C39" s="30">
        <f t="shared" ref="C39:AB40" si="14">SUM(C29,C31,C33,C35,C37)</f>
        <v>0</v>
      </c>
      <c r="D39" s="30">
        <f t="shared" si="14"/>
        <v>0</v>
      </c>
      <c r="E39" s="30">
        <f t="shared" si="14"/>
        <v>0</v>
      </c>
      <c r="F39" s="30">
        <f t="shared" si="14"/>
        <v>0</v>
      </c>
      <c r="G39" s="30">
        <f t="shared" si="14"/>
        <v>0</v>
      </c>
      <c r="H39" s="30">
        <f t="shared" si="14"/>
        <v>0</v>
      </c>
      <c r="I39" s="30">
        <f t="shared" si="14"/>
        <v>0</v>
      </c>
      <c r="J39" s="30">
        <f t="shared" si="14"/>
        <v>0</v>
      </c>
      <c r="K39" s="30">
        <f t="shared" si="14"/>
        <v>0</v>
      </c>
      <c r="L39" s="30">
        <f t="shared" si="14"/>
        <v>0</v>
      </c>
      <c r="M39" s="30">
        <f t="shared" si="14"/>
        <v>0</v>
      </c>
      <c r="N39" s="30">
        <f t="shared" si="14"/>
        <v>0</v>
      </c>
      <c r="O39" s="30">
        <f t="shared" si="14"/>
        <v>0</v>
      </c>
      <c r="P39" s="30">
        <f t="shared" si="14"/>
        <v>0</v>
      </c>
      <c r="Q39" s="30">
        <f t="shared" si="14"/>
        <v>0</v>
      </c>
      <c r="R39" s="30">
        <f t="shared" si="14"/>
        <v>0</v>
      </c>
      <c r="S39" s="30">
        <f t="shared" si="14"/>
        <v>0</v>
      </c>
      <c r="T39" s="30">
        <f t="shared" si="14"/>
        <v>0</v>
      </c>
      <c r="U39" s="30">
        <f t="shared" si="14"/>
        <v>0</v>
      </c>
      <c r="V39" s="30">
        <f t="shared" si="14"/>
        <v>0</v>
      </c>
      <c r="W39" s="30">
        <f t="shared" si="14"/>
        <v>0</v>
      </c>
      <c r="X39" s="30">
        <f t="shared" si="14"/>
        <v>0</v>
      </c>
      <c r="Y39" s="30">
        <f t="shared" si="14"/>
        <v>0</v>
      </c>
      <c r="Z39" s="30">
        <f t="shared" si="14"/>
        <v>0</v>
      </c>
      <c r="AA39" s="30">
        <f t="shared" si="14"/>
        <v>0</v>
      </c>
      <c r="AB39" s="30">
        <f t="shared" si="14"/>
        <v>0</v>
      </c>
    </row>
    <row r="40" spans="1:28" s="10" customFormat="1" ht="31.2" x14ac:dyDescent="0.25">
      <c r="A40" s="21" t="s">
        <v>145</v>
      </c>
      <c r="B40" s="30">
        <f>SUM(B30,B32,B34,B36,B38)</f>
        <v>0</v>
      </c>
      <c r="C40" s="30">
        <f t="shared" si="14"/>
        <v>0</v>
      </c>
      <c r="D40" s="30">
        <f t="shared" si="14"/>
        <v>0</v>
      </c>
      <c r="E40" s="30">
        <f t="shared" si="14"/>
        <v>0</v>
      </c>
      <c r="F40" s="30">
        <f t="shared" si="14"/>
        <v>0</v>
      </c>
      <c r="G40" s="30">
        <f t="shared" si="14"/>
        <v>0</v>
      </c>
      <c r="H40" s="30">
        <f t="shared" si="14"/>
        <v>0</v>
      </c>
      <c r="I40" s="30">
        <f t="shared" si="14"/>
        <v>0</v>
      </c>
      <c r="J40" s="30">
        <f t="shared" si="14"/>
        <v>0</v>
      </c>
      <c r="K40" s="30">
        <f t="shared" si="14"/>
        <v>0</v>
      </c>
      <c r="L40" s="30">
        <f t="shared" si="14"/>
        <v>0</v>
      </c>
      <c r="M40" s="30">
        <f t="shared" si="14"/>
        <v>0</v>
      </c>
      <c r="N40" s="30">
        <f t="shared" si="14"/>
        <v>0</v>
      </c>
      <c r="O40" s="30">
        <f t="shared" si="14"/>
        <v>0</v>
      </c>
      <c r="P40" s="30">
        <f t="shared" si="14"/>
        <v>0</v>
      </c>
      <c r="Q40" s="30">
        <f t="shared" si="14"/>
        <v>0</v>
      </c>
      <c r="R40" s="30">
        <f t="shared" si="14"/>
        <v>0</v>
      </c>
      <c r="S40" s="30">
        <f t="shared" si="14"/>
        <v>0</v>
      </c>
      <c r="T40" s="30">
        <f t="shared" si="14"/>
        <v>0</v>
      </c>
      <c r="U40" s="30">
        <f t="shared" si="14"/>
        <v>0</v>
      </c>
      <c r="V40" s="30">
        <f t="shared" si="14"/>
        <v>0</v>
      </c>
      <c r="W40" s="30">
        <f t="shared" si="14"/>
        <v>0</v>
      </c>
      <c r="X40" s="30">
        <f t="shared" si="14"/>
        <v>0</v>
      </c>
      <c r="Y40" s="30">
        <f t="shared" si="14"/>
        <v>0</v>
      </c>
      <c r="Z40" s="30">
        <f t="shared" si="14"/>
        <v>0</v>
      </c>
      <c r="AA40" s="30">
        <f t="shared" si="14"/>
        <v>0</v>
      </c>
      <c r="AB40" s="30">
        <f t="shared" si="14"/>
        <v>0</v>
      </c>
    </row>
    <row r="41" spans="1:28" s="10" customFormat="1" ht="15.6" x14ac:dyDescent="0.25">
      <c r="A41" s="21" t="s">
        <v>146</v>
      </c>
      <c r="B41" s="13">
        <f>B40-B39</f>
        <v>0</v>
      </c>
      <c r="C41" s="13">
        <f t="shared" ref="C41:AB41" si="15">C40-C39</f>
        <v>0</v>
      </c>
      <c r="D41" s="13">
        <f t="shared" si="15"/>
        <v>0</v>
      </c>
      <c r="E41" s="13">
        <f t="shared" si="15"/>
        <v>0</v>
      </c>
      <c r="F41" s="13">
        <f t="shared" si="15"/>
        <v>0</v>
      </c>
      <c r="G41" s="13">
        <f t="shared" si="15"/>
        <v>0</v>
      </c>
      <c r="H41" s="13">
        <f t="shared" si="15"/>
        <v>0</v>
      </c>
      <c r="I41" s="13">
        <f t="shared" si="15"/>
        <v>0</v>
      </c>
      <c r="J41" s="13">
        <f t="shared" si="15"/>
        <v>0</v>
      </c>
      <c r="K41" s="13">
        <f t="shared" si="15"/>
        <v>0</v>
      </c>
      <c r="L41" s="13">
        <f t="shared" si="15"/>
        <v>0</v>
      </c>
      <c r="M41" s="13">
        <f t="shared" si="15"/>
        <v>0</v>
      </c>
      <c r="N41" s="13">
        <f t="shared" si="15"/>
        <v>0</v>
      </c>
      <c r="O41" s="13">
        <f t="shared" si="15"/>
        <v>0</v>
      </c>
      <c r="P41" s="13">
        <f t="shared" si="15"/>
        <v>0</v>
      </c>
      <c r="Q41" s="13">
        <f t="shared" si="15"/>
        <v>0</v>
      </c>
      <c r="R41" s="13">
        <f t="shared" si="15"/>
        <v>0</v>
      </c>
      <c r="S41" s="13">
        <f t="shared" si="15"/>
        <v>0</v>
      </c>
      <c r="T41" s="13">
        <f t="shared" si="15"/>
        <v>0</v>
      </c>
      <c r="U41" s="13">
        <f t="shared" si="15"/>
        <v>0</v>
      </c>
      <c r="V41" s="13">
        <f t="shared" si="15"/>
        <v>0</v>
      </c>
      <c r="W41" s="13">
        <f t="shared" si="15"/>
        <v>0</v>
      </c>
      <c r="X41" s="13">
        <f t="shared" si="15"/>
        <v>0</v>
      </c>
      <c r="Y41" s="13">
        <f t="shared" si="15"/>
        <v>0</v>
      </c>
      <c r="Z41" s="13">
        <f t="shared" si="15"/>
        <v>0</v>
      </c>
      <c r="AA41" s="13">
        <f t="shared" si="15"/>
        <v>0</v>
      </c>
      <c r="AB41" s="13">
        <f t="shared" si="15"/>
        <v>0</v>
      </c>
    </row>
    <row r="43" spans="1:28" ht="19.95" customHeight="1" x14ac:dyDescent="0.25">
      <c r="B43" s="201" t="s">
        <v>289</v>
      </c>
      <c r="C43" s="202"/>
      <c r="D43" s="202"/>
      <c r="E43" s="202"/>
      <c r="F43" s="202"/>
      <c r="G43" s="202"/>
      <c r="H43" s="202"/>
      <c r="I43" s="202"/>
      <c r="J43" s="202"/>
      <c r="K43" s="202"/>
      <c r="L43" s="202"/>
      <c r="M43" s="202"/>
      <c r="N43" s="202"/>
      <c r="O43" s="202"/>
      <c r="P43" s="202"/>
      <c r="Q43" s="202"/>
      <c r="R43" s="203"/>
    </row>
    <row r="44" spans="1:28" ht="20.7" customHeight="1" x14ac:dyDescent="0.25">
      <c r="B44" s="204"/>
      <c r="C44" s="205"/>
      <c r="D44" s="205"/>
      <c r="E44" s="205"/>
      <c r="F44" s="205"/>
      <c r="G44" s="205"/>
      <c r="H44" s="205"/>
      <c r="I44" s="205"/>
      <c r="J44" s="205"/>
      <c r="K44" s="205"/>
      <c r="L44" s="205"/>
      <c r="M44" s="205"/>
      <c r="N44" s="205"/>
      <c r="O44" s="205"/>
      <c r="P44" s="205"/>
      <c r="Q44" s="205"/>
      <c r="R44" s="206"/>
    </row>
    <row r="45" spans="1:28" ht="19.95" customHeight="1" x14ac:dyDescent="0.25">
      <c r="B45" s="204"/>
      <c r="C45" s="205"/>
      <c r="D45" s="205"/>
      <c r="E45" s="205"/>
      <c r="F45" s="205"/>
      <c r="G45" s="205"/>
      <c r="H45" s="205"/>
      <c r="I45" s="205"/>
      <c r="J45" s="205"/>
      <c r="K45" s="205"/>
      <c r="L45" s="205"/>
      <c r="M45" s="205"/>
      <c r="N45" s="205"/>
      <c r="O45" s="205"/>
      <c r="P45" s="205"/>
      <c r="Q45" s="205"/>
      <c r="R45" s="206"/>
    </row>
    <row r="46" spans="1:28" x14ac:dyDescent="0.25">
      <c r="B46" s="207"/>
      <c r="C46" s="208"/>
      <c r="D46" s="208"/>
      <c r="E46" s="208"/>
      <c r="F46" s="208"/>
      <c r="G46" s="208"/>
      <c r="H46" s="208"/>
      <c r="I46" s="208"/>
      <c r="J46" s="208"/>
      <c r="K46" s="208"/>
      <c r="L46" s="208"/>
      <c r="M46" s="208"/>
      <c r="N46" s="208"/>
      <c r="O46" s="208"/>
      <c r="P46" s="208"/>
      <c r="Q46" s="208"/>
      <c r="R46" s="209"/>
    </row>
    <row r="48" spans="1:28" ht="18" customHeight="1" x14ac:dyDescent="0.3">
      <c r="A48" s="24" t="s">
        <v>209</v>
      </c>
    </row>
    <row r="49" spans="1:28" ht="30" customHeight="1" x14ac:dyDescent="0.25">
      <c r="A49" s="25"/>
      <c r="B49" s="25"/>
      <c r="C49" s="25"/>
      <c r="D49" s="214" t="s">
        <v>147</v>
      </c>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row>
    <row r="50" spans="1:28" ht="15.6" x14ac:dyDescent="0.25">
      <c r="A50" s="17"/>
      <c r="B50" s="17"/>
      <c r="C50" s="17"/>
      <c r="D50" s="193"/>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row>
    <row r="51" spans="1:28" ht="15.6" x14ac:dyDescent="0.25">
      <c r="A51" s="184" t="s">
        <v>120</v>
      </c>
      <c r="B51" s="210" t="s">
        <v>148</v>
      </c>
      <c r="C51" s="211"/>
      <c r="D51" s="19">
        <v>2023</v>
      </c>
      <c r="E51" s="19">
        <f>D51+1</f>
        <v>2024</v>
      </c>
      <c r="F51" s="19">
        <f t="shared" ref="F51:AB51" si="16">E51+1</f>
        <v>2025</v>
      </c>
      <c r="G51" s="19">
        <f t="shared" si="16"/>
        <v>2026</v>
      </c>
      <c r="H51" s="19">
        <f t="shared" si="16"/>
        <v>2027</v>
      </c>
      <c r="I51" s="19">
        <f t="shared" si="16"/>
        <v>2028</v>
      </c>
      <c r="J51" s="19">
        <f t="shared" si="16"/>
        <v>2029</v>
      </c>
      <c r="K51" s="19">
        <f t="shared" si="16"/>
        <v>2030</v>
      </c>
      <c r="L51" s="19">
        <f t="shared" si="16"/>
        <v>2031</v>
      </c>
      <c r="M51" s="19">
        <f t="shared" si="16"/>
        <v>2032</v>
      </c>
      <c r="N51" s="19">
        <f t="shared" si="16"/>
        <v>2033</v>
      </c>
      <c r="O51" s="19">
        <f t="shared" si="16"/>
        <v>2034</v>
      </c>
      <c r="P51" s="19">
        <f t="shared" si="16"/>
        <v>2035</v>
      </c>
      <c r="Q51" s="19">
        <f t="shared" si="16"/>
        <v>2036</v>
      </c>
      <c r="R51" s="19">
        <f t="shared" si="16"/>
        <v>2037</v>
      </c>
      <c r="S51" s="19">
        <f t="shared" si="16"/>
        <v>2038</v>
      </c>
      <c r="T51" s="19">
        <f t="shared" si="16"/>
        <v>2039</v>
      </c>
      <c r="U51" s="19">
        <f t="shared" si="16"/>
        <v>2040</v>
      </c>
      <c r="V51" s="19">
        <f t="shared" si="16"/>
        <v>2041</v>
      </c>
      <c r="W51" s="19">
        <f t="shared" si="16"/>
        <v>2042</v>
      </c>
      <c r="X51" s="19">
        <f t="shared" si="16"/>
        <v>2043</v>
      </c>
      <c r="Y51" s="19">
        <f t="shared" si="16"/>
        <v>2044</v>
      </c>
      <c r="Z51" s="19">
        <f t="shared" si="16"/>
        <v>2045</v>
      </c>
      <c r="AA51" s="19">
        <f t="shared" si="16"/>
        <v>2046</v>
      </c>
      <c r="AB51" s="19">
        <f t="shared" si="16"/>
        <v>2047</v>
      </c>
    </row>
    <row r="52" spans="1:28" x14ac:dyDescent="0.25">
      <c r="A52" s="196" t="s">
        <v>149</v>
      </c>
      <c r="B52" s="197" t="s">
        <v>150</v>
      </c>
      <c r="C52" s="198"/>
      <c r="D52" s="26">
        <v>103</v>
      </c>
      <c r="E52" s="27">
        <v>103</v>
      </c>
      <c r="F52" s="27">
        <v>103</v>
      </c>
      <c r="G52" s="27">
        <v>103.1</v>
      </c>
      <c r="H52" s="27">
        <v>103.1</v>
      </c>
      <c r="I52" s="27">
        <v>103</v>
      </c>
      <c r="J52" s="27">
        <v>102.8</v>
      </c>
      <c r="K52" s="27">
        <v>102.8</v>
      </c>
      <c r="L52" s="27">
        <v>102.7</v>
      </c>
      <c r="M52" s="27">
        <v>102.6</v>
      </c>
      <c r="N52" s="27">
        <v>102.5</v>
      </c>
      <c r="O52" s="27">
        <v>102.4</v>
      </c>
      <c r="P52" s="27">
        <v>102.3</v>
      </c>
      <c r="Q52" s="27">
        <v>102.2</v>
      </c>
      <c r="R52" s="27">
        <v>102.1</v>
      </c>
      <c r="S52" s="27">
        <v>102</v>
      </c>
      <c r="T52" s="27">
        <v>101.9</v>
      </c>
      <c r="U52" s="27">
        <v>101.8</v>
      </c>
      <c r="V52" s="27">
        <v>101.7</v>
      </c>
      <c r="W52" s="27">
        <v>101.6</v>
      </c>
      <c r="X52" s="27">
        <v>101.5</v>
      </c>
      <c r="Y52" s="27">
        <v>101.4</v>
      </c>
      <c r="Z52" s="27">
        <v>101.3</v>
      </c>
      <c r="AA52" s="27">
        <v>101.2</v>
      </c>
      <c r="AB52" s="27">
        <v>101.1</v>
      </c>
    </row>
    <row r="53" spans="1:28" x14ac:dyDescent="0.25">
      <c r="A53" s="196" t="s">
        <v>151</v>
      </c>
      <c r="B53" s="197" t="s">
        <v>151</v>
      </c>
      <c r="C53" s="198"/>
      <c r="D53" s="26">
        <v>102.2</v>
      </c>
      <c r="E53" s="27">
        <v>102.7</v>
      </c>
      <c r="F53" s="27">
        <v>102.9</v>
      </c>
      <c r="G53" s="27">
        <v>103</v>
      </c>
      <c r="H53" s="27">
        <v>103</v>
      </c>
      <c r="I53" s="27">
        <v>103</v>
      </c>
      <c r="J53" s="27">
        <v>103</v>
      </c>
      <c r="K53" s="27">
        <v>103</v>
      </c>
      <c r="L53" s="27">
        <v>103</v>
      </c>
      <c r="M53" s="27">
        <v>103</v>
      </c>
      <c r="N53" s="27">
        <v>102.9</v>
      </c>
      <c r="O53" s="27">
        <v>102.9</v>
      </c>
      <c r="P53" s="27">
        <v>102.9</v>
      </c>
      <c r="Q53" s="27">
        <v>102.9</v>
      </c>
      <c r="R53" s="27">
        <v>102.8</v>
      </c>
      <c r="S53" s="27">
        <v>102.8</v>
      </c>
      <c r="T53" s="27">
        <v>102.8</v>
      </c>
      <c r="U53" s="27">
        <v>102.7</v>
      </c>
      <c r="V53" s="27">
        <v>102.7</v>
      </c>
      <c r="W53" s="27">
        <v>102.7</v>
      </c>
      <c r="X53" s="27">
        <v>106.6</v>
      </c>
      <c r="Y53" s="27">
        <v>106.6</v>
      </c>
      <c r="Z53" s="27">
        <v>106.6</v>
      </c>
      <c r="AA53" s="27">
        <v>102.5</v>
      </c>
      <c r="AB53" s="27">
        <v>102.5</v>
      </c>
    </row>
    <row r="56" spans="1:28" x14ac:dyDescent="0.25">
      <c r="A56" s="10"/>
      <c r="B56" s="10"/>
      <c r="C56" s="10"/>
      <c r="D56" s="10"/>
    </row>
  </sheetData>
  <mergeCells count="14">
    <mergeCell ref="A24:D24"/>
    <mergeCell ref="E24:R25"/>
    <mergeCell ref="A1:K1"/>
    <mergeCell ref="A2:K2"/>
    <mergeCell ref="B7:C7"/>
    <mergeCell ref="C4:N5"/>
    <mergeCell ref="D7:AB7"/>
    <mergeCell ref="A53:C53"/>
    <mergeCell ref="B27:C27"/>
    <mergeCell ref="B43:R46"/>
    <mergeCell ref="A51:C51"/>
    <mergeCell ref="A52:C52"/>
    <mergeCell ref="D27:AB27"/>
    <mergeCell ref="D49:AB5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24"/>
  <sheetViews>
    <sheetView zoomScale="90" zoomScaleNormal="90" workbookViewId="0">
      <selection activeCell="K21" sqref="K21"/>
    </sheetView>
  </sheetViews>
  <sheetFormatPr defaultColWidth="8.6640625" defaultRowHeight="15" x14ac:dyDescent="0.25"/>
  <cols>
    <col min="1" max="1" width="36.33203125" style="4" customWidth="1"/>
    <col min="2" max="26" width="13.6640625" style="4" customWidth="1"/>
    <col min="27" max="16384" width="8.6640625" style="4"/>
  </cols>
  <sheetData>
    <row r="1" spans="1:26" ht="24.6" customHeight="1" x14ac:dyDescent="0.25">
      <c r="A1" s="223" t="s">
        <v>152</v>
      </c>
      <c r="B1" s="224"/>
      <c r="C1" s="224"/>
      <c r="D1" s="224"/>
      <c r="E1" s="224"/>
      <c r="F1" s="224"/>
      <c r="G1" s="224"/>
      <c r="H1" s="224"/>
      <c r="I1" s="224"/>
      <c r="J1" s="224"/>
      <c r="K1" s="224"/>
      <c r="L1" s="232" t="s">
        <v>163</v>
      </c>
      <c r="M1" s="233"/>
      <c r="N1" s="233"/>
      <c r="O1" s="233"/>
      <c r="P1" s="234"/>
      <c r="Q1" s="107"/>
      <c r="R1" s="107"/>
      <c r="S1" s="107"/>
      <c r="T1" s="107"/>
      <c r="U1" s="107"/>
      <c r="V1" s="107"/>
      <c r="W1" s="107"/>
      <c r="X1" s="107"/>
      <c r="Y1" s="107"/>
      <c r="Z1" s="107"/>
    </row>
    <row r="2" spans="1:26" ht="21" customHeight="1" x14ac:dyDescent="0.25">
      <c r="A2" s="241" t="s">
        <v>222</v>
      </c>
      <c r="B2" s="242"/>
      <c r="C2" s="242"/>
      <c r="D2" s="242"/>
      <c r="E2" s="242"/>
      <c r="F2" s="242"/>
      <c r="G2" s="242"/>
      <c r="H2" s="242"/>
      <c r="I2" s="242"/>
      <c r="J2" s="242"/>
      <c r="K2" s="242"/>
      <c r="L2" s="235"/>
      <c r="M2" s="236"/>
      <c r="N2" s="236"/>
      <c r="O2" s="236"/>
      <c r="P2" s="237"/>
      <c r="Q2" s="107"/>
      <c r="R2" s="107"/>
      <c r="S2" s="107"/>
      <c r="T2" s="107"/>
      <c r="U2" s="107"/>
      <c r="V2" s="107"/>
      <c r="W2" s="107"/>
      <c r="X2" s="107"/>
      <c r="Y2" s="107"/>
      <c r="Z2" s="107"/>
    </row>
    <row r="3" spans="1:26" x14ac:dyDescent="0.25">
      <c r="L3" s="235"/>
      <c r="M3" s="236"/>
      <c r="N3" s="236"/>
      <c r="O3" s="236"/>
      <c r="P3" s="237"/>
      <c r="Q3" s="107"/>
      <c r="R3" s="107"/>
      <c r="S3" s="107"/>
      <c r="T3" s="107"/>
      <c r="U3" s="107"/>
      <c r="V3" s="107"/>
      <c r="W3" s="107"/>
      <c r="X3" s="107"/>
      <c r="Y3" s="107"/>
      <c r="Z3" s="107"/>
    </row>
    <row r="4" spans="1:26" s="10" customFormat="1" ht="15.6" x14ac:dyDescent="0.3">
      <c r="A4" s="9" t="s">
        <v>210</v>
      </c>
      <c r="L4" s="238"/>
      <c r="M4" s="239"/>
      <c r="N4" s="239"/>
      <c r="O4" s="239"/>
      <c r="P4" s="240"/>
      <c r="Q4" s="107"/>
      <c r="R4" s="107"/>
      <c r="S4" s="107"/>
      <c r="T4" s="107"/>
      <c r="U4" s="107"/>
      <c r="V4" s="107"/>
      <c r="W4" s="107"/>
      <c r="X4" s="107"/>
      <c r="Y4" s="107"/>
      <c r="Z4" s="107"/>
    </row>
    <row r="5" spans="1:26" s="10" customFormat="1" x14ac:dyDescent="0.25"/>
    <row r="6" spans="1:26" s="10" customFormat="1" ht="15.6" x14ac:dyDescent="0.3">
      <c r="A6" s="35" t="s">
        <v>120</v>
      </c>
      <c r="B6" s="11">
        <f>ZAŁOŻENIA!I4</f>
        <v>2023</v>
      </c>
      <c r="C6" s="11">
        <f>B6+1</f>
        <v>2024</v>
      </c>
      <c r="D6" s="11">
        <f t="shared" ref="D6:Z6" si="0">C6+1</f>
        <v>2025</v>
      </c>
      <c r="E6" s="11">
        <f t="shared" si="0"/>
        <v>2026</v>
      </c>
      <c r="F6" s="11">
        <f t="shared" si="0"/>
        <v>2027</v>
      </c>
      <c r="G6" s="11">
        <f t="shared" si="0"/>
        <v>2028</v>
      </c>
      <c r="H6" s="11">
        <f t="shared" si="0"/>
        <v>2029</v>
      </c>
      <c r="I6" s="11">
        <f t="shared" si="0"/>
        <v>2030</v>
      </c>
      <c r="J6" s="11">
        <f t="shared" si="0"/>
        <v>2031</v>
      </c>
      <c r="K6" s="11">
        <f t="shared" si="0"/>
        <v>2032</v>
      </c>
      <c r="L6" s="11">
        <f t="shared" si="0"/>
        <v>2033</v>
      </c>
      <c r="M6" s="11">
        <f t="shared" si="0"/>
        <v>2034</v>
      </c>
      <c r="N6" s="11">
        <f t="shared" si="0"/>
        <v>2035</v>
      </c>
      <c r="O6" s="11">
        <f t="shared" si="0"/>
        <v>2036</v>
      </c>
      <c r="P6" s="11">
        <f t="shared" si="0"/>
        <v>2037</v>
      </c>
      <c r="Q6" s="11">
        <f t="shared" si="0"/>
        <v>2038</v>
      </c>
      <c r="R6" s="11">
        <f t="shared" si="0"/>
        <v>2039</v>
      </c>
      <c r="S6" s="11">
        <f t="shared" si="0"/>
        <v>2040</v>
      </c>
      <c r="T6" s="11">
        <f t="shared" si="0"/>
        <v>2041</v>
      </c>
      <c r="U6" s="11">
        <f t="shared" si="0"/>
        <v>2042</v>
      </c>
      <c r="V6" s="11">
        <f t="shared" si="0"/>
        <v>2043</v>
      </c>
      <c r="W6" s="11">
        <f t="shared" si="0"/>
        <v>2044</v>
      </c>
      <c r="X6" s="11">
        <f t="shared" si="0"/>
        <v>2045</v>
      </c>
      <c r="Y6" s="11">
        <f t="shared" si="0"/>
        <v>2046</v>
      </c>
      <c r="Z6" s="11">
        <f t="shared" si="0"/>
        <v>2047</v>
      </c>
    </row>
    <row r="7" spans="1:26" s="10" customFormat="1" ht="30" x14ac:dyDescent="0.25">
      <c r="A7" s="20" t="s">
        <v>153</v>
      </c>
      <c r="B7" s="30">
        <f>PRZEPŁYWY!D10-PRZEPŁYWY!D9</f>
        <v>0</v>
      </c>
      <c r="C7" s="30">
        <f>PRZEPŁYWY!E10-PRZEPŁYWY!E9</f>
        <v>0</v>
      </c>
      <c r="D7" s="30">
        <f>PRZEPŁYWY!F10-PRZEPŁYWY!F9</f>
        <v>0</v>
      </c>
      <c r="E7" s="30">
        <f>PRZEPŁYWY!G10-PRZEPŁYWY!G9</f>
        <v>0</v>
      </c>
      <c r="F7" s="30">
        <f>PRZEPŁYWY!H10-PRZEPŁYWY!H9</f>
        <v>0</v>
      </c>
      <c r="G7" s="30">
        <f>PRZEPŁYWY!I10-PRZEPŁYWY!I9</f>
        <v>0</v>
      </c>
      <c r="H7" s="30">
        <f>PRZEPŁYWY!J10-PRZEPŁYWY!J9</f>
        <v>0</v>
      </c>
      <c r="I7" s="30">
        <f>PRZEPŁYWY!K10-PRZEPŁYWY!K9</f>
        <v>0</v>
      </c>
      <c r="J7" s="30">
        <f>PRZEPŁYWY!L10-PRZEPŁYWY!L9</f>
        <v>0</v>
      </c>
      <c r="K7" s="30">
        <f>PRZEPŁYWY!M10-PRZEPŁYWY!M9</f>
        <v>0</v>
      </c>
      <c r="L7" s="30">
        <f>PRZEPŁYWY!N10-PRZEPŁYWY!N9</f>
        <v>0</v>
      </c>
      <c r="M7" s="30">
        <f>PRZEPŁYWY!O10-PRZEPŁYWY!O9</f>
        <v>0</v>
      </c>
      <c r="N7" s="30">
        <f>PRZEPŁYWY!P10-PRZEPŁYWY!P9</f>
        <v>0</v>
      </c>
      <c r="O7" s="30">
        <f>PRZEPŁYWY!Q10-PRZEPŁYWY!Q9</f>
        <v>0</v>
      </c>
      <c r="P7" s="30">
        <f>PRZEPŁYWY!R10-PRZEPŁYWY!R9</f>
        <v>0</v>
      </c>
      <c r="Q7" s="30">
        <f>PRZEPŁYWY!S10-PRZEPŁYWY!S9</f>
        <v>0</v>
      </c>
      <c r="R7" s="30">
        <f>PRZEPŁYWY!T10-PRZEPŁYWY!T9</f>
        <v>0</v>
      </c>
      <c r="S7" s="30">
        <f>PRZEPŁYWY!U10-PRZEPŁYWY!U9</f>
        <v>0</v>
      </c>
      <c r="T7" s="30">
        <f>PRZEPŁYWY!V10-PRZEPŁYWY!V9</f>
        <v>0</v>
      </c>
      <c r="U7" s="30">
        <f>PRZEPŁYWY!W10-PRZEPŁYWY!W9</f>
        <v>0</v>
      </c>
      <c r="V7" s="30">
        <f>PRZEPŁYWY!X10-PRZEPŁYWY!X9</f>
        <v>0</v>
      </c>
      <c r="W7" s="30">
        <f>PRZEPŁYWY!Y10-PRZEPŁYWY!Y9</f>
        <v>0</v>
      </c>
      <c r="X7" s="30">
        <f>PRZEPŁYWY!Z10-PRZEPŁYWY!Z9</f>
        <v>0</v>
      </c>
      <c r="Y7" s="30">
        <f>PRZEPŁYWY!AA10-PRZEPŁYWY!AA9</f>
        <v>0</v>
      </c>
      <c r="Z7" s="30">
        <f>PRZEPŁYWY!AB10-PRZEPŁYWY!AB9</f>
        <v>0</v>
      </c>
    </row>
    <row r="8" spans="1:26" s="10" customFormat="1" x14ac:dyDescent="0.25">
      <c r="A8" s="36" t="s">
        <v>154</v>
      </c>
      <c r="B8" s="41"/>
      <c r="C8" s="41"/>
      <c r="D8" s="41"/>
      <c r="E8" s="41"/>
      <c r="F8" s="41"/>
      <c r="G8" s="41"/>
      <c r="H8" s="41"/>
      <c r="I8" s="41"/>
      <c r="J8" s="41"/>
      <c r="K8" s="41"/>
      <c r="L8" s="41"/>
      <c r="M8" s="41"/>
      <c r="N8" s="41"/>
      <c r="O8" s="41"/>
      <c r="P8" s="41"/>
      <c r="Q8" s="41"/>
      <c r="R8" s="41"/>
      <c r="S8" s="41"/>
      <c r="T8" s="41"/>
      <c r="U8" s="41"/>
      <c r="V8" s="41"/>
      <c r="W8" s="41"/>
      <c r="X8" s="41"/>
      <c r="Y8" s="41"/>
      <c r="Z8" s="14">
        <v>0</v>
      </c>
    </row>
    <row r="9" spans="1:26" s="10" customFormat="1" ht="15.6" x14ac:dyDescent="0.3">
      <c r="A9" s="37" t="s">
        <v>155</v>
      </c>
      <c r="B9" s="13">
        <f>B7+B8</f>
        <v>0</v>
      </c>
      <c r="C9" s="13">
        <f t="shared" ref="C9:Z9" si="1">C7+C8</f>
        <v>0</v>
      </c>
      <c r="D9" s="13">
        <f t="shared" si="1"/>
        <v>0</v>
      </c>
      <c r="E9" s="13">
        <f t="shared" si="1"/>
        <v>0</v>
      </c>
      <c r="F9" s="13">
        <f t="shared" si="1"/>
        <v>0</v>
      </c>
      <c r="G9" s="13">
        <f t="shared" si="1"/>
        <v>0</v>
      </c>
      <c r="H9" s="13">
        <f t="shared" si="1"/>
        <v>0</v>
      </c>
      <c r="I9" s="13">
        <f t="shared" si="1"/>
        <v>0</v>
      </c>
      <c r="J9" s="13">
        <f t="shared" si="1"/>
        <v>0</v>
      </c>
      <c r="K9" s="13">
        <f t="shared" si="1"/>
        <v>0</v>
      </c>
      <c r="L9" s="13">
        <f t="shared" si="1"/>
        <v>0</v>
      </c>
      <c r="M9" s="13">
        <f t="shared" si="1"/>
        <v>0</v>
      </c>
      <c r="N9" s="13">
        <f t="shared" si="1"/>
        <v>0</v>
      </c>
      <c r="O9" s="13">
        <f t="shared" si="1"/>
        <v>0</v>
      </c>
      <c r="P9" s="13">
        <f t="shared" si="1"/>
        <v>0</v>
      </c>
      <c r="Q9" s="13">
        <f t="shared" si="1"/>
        <v>0</v>
      </c>
      <c r="R9" s="13">
        <f t="shared" si="1"/>
        <v>0</v>
      </c>
      <c r="S9" s="13">
        <f t="shared" si="1"/>
        <v>0</v>
      </c>
      <c r="T9" s="13">
        <f t="shared" si="1"/>
        <v>0</v>
      </c>
      <c r="U9" s="13">
        <f t="shared" si="1"/>
        <v>0</v>
      </c>
      <c r="V9" s="13">
        <f t="shared" si="1"/>
        <v>0</v>
      </c>
      <c r="W9" s="13">
        <f t="shared" si="1"/>
        <v>0</v>
      </c>
      <c r="X9" s="13">
        <f t="shared" si="1"/>
        <v>0</v>
      </c>
      <c r="Y9" s="13">
        <f t="shared" si="1"/>
        <v>0</v>
      </c>
      <c r="Z9" s="13">
        <f t="shared" si="1"/>
        <v>0</v>
      </c>
    </row>
    <row r="10" spans="1:26" s="10" customFormat="1" x14ac:dyDescent="0.25">
      <c r="A10" s="36" t="s">
        <v>156</v>
      </c>
      <c r="B10" s="30">
        <f>PRZEPŁYWY!D41</f>
        <v>0</v>
      </c>
      <c r="C10" s="30">
        <f>PRZEPŁYWY!E41</f>
        <v>0</v>
      </c>
      <c r="D10" s="30">
        <f>PRZEPŁYWY!F41</f>
        <v>0</v>
      </c>
      <c r="E10" s="30">
        <f>PRZEPŁYWY!G41</f>
        <v>0</v>
      </c>
      <c r="F10" s="30">
        <f>PRZEPŁYWY!H41</f>
        <v>0</v>
      </c>
      <c r="G10" s="30">
        <f>PRZEPŁYWY!I41</f>
        <v>0</v>
      </c>
      <c r="H10" s="30">
        <f>PRZEPŁYWY!J41</f>
        <v>0</v>
      </c>
      <c r="I10" s="30">
        <f>PRZEPŁYWY!K41</f>
        <v>0</v>
      </c>
      <c r="J10" s="30">
        <f>PRZEPŁYWY!L41</f>
        <v>0</v>
      </c>
      <c r="K10" s="30">
        <f>PRZEPŁYWY!M41</f>
        <v>0</v>
      </c>
      <c r="L10" s="30">
        <f>PRZEPŁYWY!N41</f>
        <v>0</v>
      </c>
      <c r="M10" s="30">
        <f>PRZEPŁYWY!O41</f>
        <v>0</v>
      </c>
      <c r="N10" s="30">
        <f>PRZEPŁYWY!P41</f>
        <v>0</v>
      </c>
      <c r="O10" s="30">
        <f>PRZEPŁYWY!Q41</f>
        <v>0</v>
      </c>
      <c r="P10" s="30">
        <f>PRZEPŁYWY!R41</f>
        <v>0</v>
      </c>
      <c r="Q10" s="30">
        <f>PRZEPŁYWY!S41</f>
        <v>0</v>
      </c>
      <c r="R10" s="30">
        <f>PRZEPŁYWY!T41</f>
        <v>0</v>
      </c>
      <c r="S10" s="30">
        <f>PRZEPŁYWY!U41</f>
        <v>0</v>
      </c>
      <c r="T10" s="30">
        <f>PRZEPŁYWY!V41</f>
        <v>0</v>
      </c>
      <c r="U10" s="30">
        <f>PRZEPŁYWY!W41</f>
        <v>0</v>
      </c>
      <c r="V10" s="30">
        <f>PRZEPŁYWY!X41</f>
        <v>0</v>
      </c>
      <c r="W10" s="30">
        <f>PRZEPŁYWY!Y41</f>
        <v>0</v>
      </c>
      <c r="X10" s="30">
        <f>PRZEPŁYWY!Z41</f>
        <v>0</v>
      </c>
      <c r="Y10" s="30">
        <f>PRZEPŁYWY!AA41</f>
        <v>0</v>
      </c>
      <c r="Z10" s="30">
        <f>PRZEPŁYWY!AB41</f>
        <v>0</v>
      </c>
    </row>
    <row r="11" spans="1:26" s="10" customFormat="1" x14ac:dyDescent="0.25">
      <c r="A11" s="20" t="s">
        <v>157</v>
      </c>
      <c r="B11" s="14">
        <v>0</v>
      </c>
      <c r="C11" s="14">
        <v>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row>
    <row r="12" spans="1:26" s="10" customFormat="1" x14ac:dyDescent="0.25">
      <c r="A12" s="20" t="s">
        <v>158</v>
      </c>
      <c r="B12" s="14">
        <v>0</v>
      </c>
      <c r="C12" s="14">
        <v>0</v>
      </c>
      <c r="D12" s="14">
        <v>0</v>
      </c>
      <c r="E12" s="14">
        <v>0</v>
      </c>
      <c r="F12" s="14">
        <v>0</v>
      </c>
      <c r="G12" s="14">
        <v>0</v>
      </c>
      <c r="H12" s="14">
        <v>0</v>
      </c>
      <c r="I12" s="14">
        <v>0</v>
      </c>
      <c r="J12" s="14">
        <v>0</v>
      </c>
      <c r="K12" s="14">
        <v>0</v>
      </c>
      <c r="L12" s="14">
        <v>0</v>
      </c>
      <c r="M12" s="14">
        <v>0</v>
      </c>
      <c r="N12" s="14">
        <v>0</v>
      </c>
      <c r="O12" s="14">
        <v>0</v>
      </c>
      <c r="P12" s="14">
        <v>0</v>
      </c>
      <c r="Q12" s="14">
        <v>0</v>
      </c>
      <c r="R12" s="14">
        <v>0</v>
      </c>
      <c r="S12" s="14">
        <v>0</v>
      </c>
      <c r="T12" s="14">
        <v>0</v>
      </c>
      <c r="U12" s="14">
        <v>0</v>
      </c>
      <c r="V12" s="14">
        <v>0</v>
      </c>
      <c r="W12" s="14">
        <v>0</v>
      </c>
      <c r="X12" s="14">
        <v>0</v>
      </c>
      <c r="Y12" s="14">
        <v>0</v>
      </c>
      <c r="Z12" s="14">
        <v>0</v>
      </c>
    </row>
    <row r="13" spans="1:26" s="10" customFormat="1" ht="32.4" x14ac:dyDescent="0.25">
      <c r="A13" s="20" t="s">
        <v>296</v>
      </c>
      <c r="B13" s="14">
        <v>0</v>
      </c>
      <c r="C13" s="14">
        <v>0</v>
      </c>
      <c r="D13" s="14">
        <v>0</v>
      </c>
      <c r="E13" s="14">
        <v>0</v>
      </c>
      <c r="F13" s="14">
        <v>0</v>
      </c>
      <c r="G13" s="14">
        <v>0</v>
      </c>
      <c r="H13" s="14">
        <v>0</v>
      </c>
      <c r="I13" s="41"/>
      <c r="J13" s="41"/>
      <c r="K13" s="41"/>
      <c r="L13" s="41"/>
      <c r="M13" s="41"/>
      <c r="N13" s="41"/>
      <c r="O13" s="41"/>
      <c r="P13" s="41"/>
      <c r="Q13" s="41"/>
      <c r="R13" s="41"/>
      <c r="S13" s="41"/>
      <c r="T13" s="41"/>
      <c r="U13" s="41"/>
      <c r="V13" s="41"/>
      <c r="W13" s="41"/>
      <c r="X13" s="41"/>
      <c r="Y13" s="41"/>
      <c r="Z13" s="41"/>
    </row>
    <row r="14" spans="1:26" s="10" customFormat="1" ht="17.399999999999999" x14ac:dyDescent="0.25">
      <c r="A14" s="20" t="s">
        <v>290</v>
      </c>
      <c r="B14" s="14">
        <v>0</v>
      </c>
      <c r="C14" s="14">
        <v>0</v>
      </c>
      <c r="D14" s="14">
        <v>0</v>
      </c>
      <c r="E14" s="14">
        <v>0</v>
      </c>
      <c r="F14" s="14">
        <v>0</v>
      </c>
      <c r="G14" s="14">
        <v>0</v>
      </c>
      <c r="H14" s="14">
        <v>0</v>
      </c>
      <c r="I14" s="41"/>
      <c r="J14" s="41"/>
      <c r="K14" s="41"/>
      <c r="L14" s="41"/>
      <c r="M14" s="41"/>
      <c r="N14" s="41"/>
      <c r="O14" s="41"/>
      <c r="P14" s="41"/>
      <c r="Q14" s="41"/>
      <c r="R14" s="41"/>
      <c r="S14" s="41"/>
      <c r="T14" s="41"/>
      <c r="U14" s="41"/>
      <c r="V14" s="41"/>
      <c r="W14" s="41"/>
      <c r="X14" s="41"/>
      <c r="Y14" s="41"/>
      <c r="Z14" s="41"/>
    </row>
    <row r="15" spans="1:26" s="10" customFormat="1" ht="15.6" x14ac:dyDescent="0.3">
      <c r="A15" s="37" t="s">
        <v>159</v>
      </c>
      <c r="B15" s="13">
        <f>B10+B11+B12+B13+B14</f>
        <v>0</v>
      </c>
      <c r="C15" s="13">
        <f t="shared" ref="C15:Z15" si="2">C10+C11+C12+C13+C14</f>
        <v>0</v>
      </c>
      <c r="D15" s="13">
        <f t="shared" si="2"/>
        <v>0</v>
      </c>
      <c r="E15" s="13">
        <f t="shared" si="2"/>
        <v>0</v>
      </c>
      <c r="F15" s="13">
        <f t="shared" si="2"/>
        <v>0</v>
      </c>
      <c r="G15" s="13">
        <f t="shared" si="2"/>
        <v>0</v>
      </c>
      <c r="H15" s="13">
        <f t="shared" si="2"/>
        <v>0</v>
      </c>
      <c r="I15" s="13">
        <f t="shared" si="2"/>
        <v>0</v>
      </c>
      <c r="J15" s="13">
        <f t="shared" si="2"/>
        <v>0</v>
      </c>
      <c r="K15" s="13">
        <f t="shared" si="2"/>
        <v>0</v>
      </c>
      <c r="L15" s="13">
        <f t="shared" si="2"/>
        <v>0</v>
      </c>
      <c r="M15" s="13">
        <f t="shared" si="2"/>
        <v>0</v>
      </c>
      <c r="N15" s="13">
        <f t="shared" si="2"/>
        <v>0</v>
      </c>
      <c r="O15" s="13">
        <f t="shared" si="2"/>
        <v>0</v>
      </c>
      <c r="P15" s="13">
        <f t="shared" si="2"/>
        <v>0</v>
      </c>
      <c r="Q15" s="13">
        <f t="shared" si="2"/>
        <v>0</v>
      </c>
      <c r="R15" s="13">
        <f t="shared" si="2"/>
        <v>0</v>
      </c>
      <c r="S15" s="13">
        <f t="shared" si="2"/>
        <v>0</v>
      </c>
      <c r="T15" s="13">
        <f t="shared" si="2"/>
        <v>0</v>
      </c>
      <c r="U15" s="13">
        <f t="shared" si="2"/>
        <v>0</v>
      </c>
      <c r="V15" s="13">
        <f t="shared" si="2"/>
        <v>0</v>
      </c>
      <c r="W15" s="13">
        <f t="shared" si="2"/>
        <v>0</v>
      </c>
      <c r="X15" s="13">
        <f t="shared" si="2"/>
        <v>0</v>
      </c>
      <c r="Y15" s="13">
        <f t="shared" si="2"/>
        <v>0</v>
      </c>
      <c r="Z15" s="13">
        <f t="shared" si="2"/>
        <v>0</v>
      </c>
    </row>
    <row r="16" spans="1:26" s="10" customFormat="1" ht="15.6" x14ac:dyDescent="0.3">
      <c r="A16" s="37" t="s">
        <v>160</v>
      </c>
      <c r="B16" s="13">
        <f t="shared" ref="B16:Z16" si="3">B9-B15</f>
        <v>0</v>
      </c>
      <c r="C16" s="13">
        <f t="shared" si="3"/>
        <v>0</v>
      </c>
      <c r="D16" s="13">
        <f t="shared" si="3"/>
        <v>0</v>
      </c>
      <c r="E16" s="13">
        <f t="shared" si="3"/>
        <v>0</v>
      </c>
      <c r="F16" s="13">
        <f t="shared" si="3"/>
        <v>0</v>
      </c>
      <c r="G16" s="13">
        <f t="shared" si="3"/>
        <v>0</v>
      </c>
      <c r="H16" s="13">
        <f t="shared" si="3"/>
        <v>0</v>
      </c>
      <c r="I16" s="13">
        <f t="shared" si="3"/>
        <v>0</v>
      </c>
      <c r="J16" s="13">
        <f t="shared" si="3"/>
        <v>0</v>
      </c>
      <c r="K16" s="13">
        <f t="shared" si="3"/>
        <v>0</v>
      </c>
      <c r="L16" s="13">
        <f t="shared" si="3"/>
        <v>0</v>
      </c>
      <c r="M16" s="13">
        <f t="shared" si="3"/>
        <v>0</v>
      </c>
      <c r="N16" s="13">
        <f t="shared" si="3"/>
        <v>0</v>
      </c>
      <c r="O16" s="13">
        <f t="shared" si="3"/>
        <v>0</v>
      </c>
      <c r="P16" s="13">
        <f t="shared" si="3"/>
        <v>0</v>
      </c>
      <c r="Q16" s="13">
        <f t="shared" si="3"/>
        <v>0</v>
      </c>
      <c r="R16" s="13">
        <f t="shared" si="3"/>
        <v>0</v>
      </c>
      <c r="S16" s="13">
        <f t="shared" si="3"/>
        <v>0</v>
      </c>
      <c r="T16" s="13">
        <f t="shared" si="3"/>
        <v>0</v>
      </c>
      <c r="U16" s="13">
        <f t="shared" si="3"/>
        <v>0</v>
      </c>
      <c r="V16" s="13">
        <f t="shared" si="3"/>
        <v>0</v>
      </c>
      <c r="W16" s="13">
        <f t="shared" si="3"/>
        <v>0</v>
      </c>
      <c r="X16" s="13">
        <f t="shared" si="3"/>
        <v>0</v>
      </c>
      <c r="Y16" s="13">
        <f t="shared" si="3"/>
        <v>0</v>
      </c>
      <c r="Z16" s="13">
        <f t="shared" si="3"/>
        <v>0</v>
      </c>
    </row>
    <row r="17" spans="1:26" s="10" customFormat="1" x14ac:dyDescent="0.25">
      <c r="A17" s="36" t="s">
        <v>161</v>
      </c>
      <c r="B17" s="42">
        <f>1/POWER(1+ZAŁOŻENIA!$I$8,(B6-$B$6))</f>
        <v>1</v>
      </c>
      <c r="C17" s="42">
        <f>1/POWER(1+ZAŁOŻENIA!$I$8,(C6-$B$6))</f>
        <v>0.96153846153846145</v>
      </c>
      <c r="D17" s="42">
        <f>1/POWER(1+ZAŁOŻENIA!$I$8,(D6-$B$6))</f>
        <v>0.92455621301775137</v>
      </c>
      <c r="E17" s="42">
        <f>1/POWER(1+ZAŁOŻENIA!$I$8,(E6-$B$6))</f>
        <v>0.88899635867091487</v>
      </c>
      <c r="F17" s="42">
        <f>1/POWER(1+ZAŁOŻENIA!$I$8,(F6-$B$6))</f>
        <v>0.85480419102972571</v>
      </c>
      <c r="G17" s="42">
        <f>1/POWER(1+ZAŁOŻENIA!$I$8,(G6-$B$6))</f>
        <v>0.82192710675935154</v>
      </c>
      <c r="H17" s="42">
        <f>1/POWER(1+ZAŁOŻENIA!$I$8,(H6-$B$6))</f>
        <v>0.79031452573014571</v>
      </c>
      <c r="I17" s="42">
        <f>1/POWER(1+ZAŁOŻENIA!$I$8,(I6-$B$6))</f>
        <v>0.75991781320206331</v>
      </c>
      <c r="J17" s="42">
        <f>1/POWER(1+ZAŁOŻENIA!$I$8,(J6-$B$6))</f>
        <v>0.73069020500198378</v>
      </c>
      <c r="K17" s="42">
        <f>1/POWER(1+ZAŁOŻENIA!$I$8,(K6-$B$6))</f>
        <v>0.70258673557883045</v>
      </c>
      <c r="L17" s="42">
        <f>1/POWER(1+ZAŁOŻENIA!$I$8,(L6-$B$6))</f>
        <v>0.67556416882579851</v>
      </c>
      <c r="M17" s="42">
        <f>1/POWER(1+ZAŁOŻENIA!$I$8,(M6-$B$6))</f>
        <v>0.6495809315632679</v>
      </c>
      <c r="N17" s="42">
        <f>1/POWER(1+ZAŁOŻENIA!$I$8,(N6-$B$6))</f>
        <v>0.62459704958006512</v>
      </c>
      <c r="O17" s="42">
        <f>1/POWER(1+ZAŁOŻENIA!$I$8,(O6-$B$6))</f>
        <v>0.600574086134678</v>
      </c>
      <c r="P17" s="42">
        <f>1/POWER(1+ZAŁOŻENIA!$I$8,(P6-$B$6))</f>
        <v>0.57747508282180582</v>
      </c>
      <c r="Q17" s="42">
        <f>1/POWER(1+ZAŁOŻENIA!$I$8,(Q6-$B$6))</f>
        <v>0.55526450271327477</v>
      </c>
      <c r="R17" s="42">
        <f>1/POWER(1+ZAŁOŻENIA!$I$8,(R6-$B$6))</f>
        <v>0.53390817568584104</v>
      </c>
      <c r="S17" s="42">
        <f>1/POWER(1+ZAŁOŻENIA!$I$8,(S6-$B$6))</f>
        <v>0.51337324585177024</v>
      </c>
      <c r="T17" s="42">
        <f>1/POWER(1+ZAŁOŻENIA!$I$8,(T6-$B$6))</f>
        <v>0.49362812101131748</v>
      </c>
      <c r="U17" s="42">
        <f>1/POWER(1+ZAŁOŻENIA!$I$8,(U6-$B$6))</f>
        <v>0.47464242404934376</v>
      </c>
      <c r="V17" s="42">
        <f>1/POWER(1+ZAŁOŻENIA!$I$8,(V6-$B$6))</f>
        <v>0.45638694620129205</v>
      </c>
      <c r="W17" s="42">
        <f>1/POWER(1+ZAŁOŻENIA!$I$8,(W6-$B$6))</f>
        <v>0.43883360211662686</v>
      </c>
      <c r="X17" s="42">
        <f>1/POWER(1+ZAŁOŻENIA!$I$8,(X6-$B$6))</f>
        <v>0.42195538665060278</v>
      </c>
      <c r="Y17" s="42">
        <f>1/POWER(1+ZAŁOŻENIA!$I$8,(Y6-$B$6))</f>
        <v>0.40572633331788732</v>
      </c>
      <c r="Z17" s="42">
        <f>1/POWER(1+ZAŁOŻENIA!$I$8,(Z6-$B$6))</f>
        <v>0.39012147434412242</v>
      </c>
    </row>
    <row r="18" spans="1:26" s="10" customFormat="1" ht="15.6" x14ac:dyDescent="0.3">
      <c r="A18" s="38" t="s">
        <v>162</v>
      </c>
      <c r="B18" s="13">
        <f>B17*B16</f>
        <v>0</v>
      </c>
      <c r="C18" s="13">
        <f t="shared" ref="C18:Z18" si="4">C17*C16</f>
        <v>0</v>
      </c>
      <c r="D18" s="13">
        <f t="shared" si="4"/>
        <v>0</v>
      </c>
      <c r="E18" s="13">
        <f t="shared" si="4"/>
        <v>0</v>
      </c>
      <c r="F18" s="13">
        <f t="shared" si="4"/>
        <v>0</v>
      </c>
      <c r="G18" s="13">
        <f t="shared" si="4"/>
        <v>0</v>
      </c>
      <c r="H18" s="13">
        <f t="shared" si="4"/>
        <v>0</v>
      </c>
      <c r="I18" s="13">
        <f t="shared" si="4"/>
        <v>0</v>
      </c>
      <c r="J18" s="13">
        <f t="shared" si="4"/>
        <v>0</v>
      </c>
      <c r="K18" s="13">
        <f t="shared" si="4"/>
        <v>0</v>
      </c>
      <c r="L18" s="13">
        <f t="shared" si="4"/>
        <v>0</v>
      </c>
      <c r="M18" s="13">
        <f t="shared" si="4"/>
        <v>0</v>
      </c>
      <c r="N18" s="13">
        <f t="shared" si="4"/>
        <v>0</v>
      </c>
      <c r="O18" s="13">
        <f t="shared" si="4"/>
        <v>0</v>
      </c>
      <c r="P18" s="13">
        <f t="shared" si="4"/>
        <v>0</v>
      </c>
      <c r="Q18" s="13">
        <f t="shared" si="4"/>
        <v>0</v>
      </c>
      <c r="R18" s="13">
        <f t="shared" si="4"/>
        <v>0</v>
      </c>
      <c r="S18" s="13">
        <f t="shared" si="4"/>
        <v>0</v>
      </c>
      <c r="T18" s="13">
        <f t="shared" si="4"/>
        <v>0</v>
      </c>
      <c r="U18" s="13">
        <f t="shared" si="4"/>
        <v>0</v>
      </c>
      <c r="V18" s="13">
        <f t="shared" si="4"/>
        <v>0</v>
      </c>
      <c r="W18" s="13">
        <f t="shared" si="4"/>
        <v>0</v>
      </c>
      <c r="X18" s="13">
        <f t="shared" si="4"/>
        <v>0</v>
      </c>
      <c r="Y18" s="13">
        <f t="shared" si="4"/>
        <v>0</v>
      </c>
      <c r="Z18" s="13">
        <f t="shared" si="4"/>
        <v>0</v>
      </c>
    </row>
    <row r="19" spans="1:26" s="10" customFormat="1" ht="15.6" x14ac:dyDescent="0.3">
      <c r="A19" s="35" t="s">
        <v>223</v>
      </c>
      <c r="B19" s="13">
        <f>SUM(B18:Z18)</f>
        <v>0</v>
      </c>
    </row>
    <row r="20" spans="1:26" s="10" customFormat="1" ht="15.6" x14ac:dyDescent="0.3">
      <c r="A20" s="35" t="s">
        <v>224</v>
      </c>
      <c r="B20" s="40" t="e">
        <f>IRR(B16:Z16)</f>
        <v>#NUM!</v>
      </c>
    </row>
    <row r="22" spans="1:26" ht="33" customHeight="1" x14ac:dyDescent="0.25">
      <c r="A22" s="101" t="s">
        <v>295</v>
      </c>
    </row>
    <row r="23" spans="1:26" x14ac:dyDescent="0.25">
      <c r="A23" s="243" t="s">
        <v>293</v>
      </c>
      <c r="B23" s="244"/>
      <c r="C23" s="244"/>
      <c r="D23" s="244"/>
      <c r="E23" s="244"/>
      <c r="F23" s="244"/>
      <c r="G23" s="244"/>
      <c r="H23" s="244"/>
      <c r="I23" s="244"/>
      <c r="J23" s="244"/>
      <c r="K23" s="244"/>
      <c r="L23" s="244"/>
    </row>
    <row r="24" spans="1:26" ht="33" customHeight="1" x14ac:dyDescent="0.25"/>
  </sheetData>
  <mergeCells count="4">
    <mergeCell ref="A1:K1"/>
    <mergeCell ref="L1:P4"/>
    <mergeCell ref="A2:K2"/>
    <mergeCell ref="A23:L2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40"/>
  <sheetViews>
    <sheetView topLeftCell="A25" zoomScale="90" zoomScaleNormal="90" workbookViewId="0">
      <selection activeCell="D38" sqref="D38"/>
    </sheetView>
  </sheetViews>
  <sheetFormatPr defaultColWidth="8.6640625" defaultRowHeight="15" x14ac:dyDescent="0.25"/>
  <cols>
    <col min="1" max="1" width="36.33203125" style="4" customWidth="1"/>
    <col min="2" max="16" width="13.6640625" style="4" customWidth="1"/>
    <col min="17" max="17" width="12" style="4" customWidth="1"/>
    <col min="18" max="16384" width="8.6640625" style="4"/>
  </cols>
  <sheetData>
    <row r="1" spans="1:26" ht="24.6" customHeight="1" x14ac:dyDescent="0.25">
      <c r="A1" s="190" t="s">
        <v>166</v>
      </c>
      <c r="B1" s="191"/>
      <c r="C1" s="191"/>
      <c r="D1" s="191"/>
      <c r="E1" s="191"/>
      <c r="F1" s="191"/>
      <c r="G1" s="191"/>
      <c r="H1" s="191"/>
      <c r="I1" s="191"/>
      <c r="J1" s="191"/>
      <c r="K1" s="192"/>
      <c r="L1" s="246" t="s">
        <v>225</v>
      </c>
      <c r="M1" s="247"/>
      <c r="N1" s="247"/>
      <c r="O1" s="247"/>
      <c r="P1" s="248"/>
      <c r="Q1" s="73"/>
    </row>
    <row r="2" spans="1:26" ht="33" customHeight="1" x14ac:dyDescent="0.25">
      <c r="A2" s="255" t="s">
        <v>226</v>
      </c>
      <c r="B2" s="256"/>
      <c r="C2" s="256"/>
      <c r="D2" s="256"/>
      <c r="E2" s="256"/>
      <c r="F2" s="256"/>
      <c r="G2" s="256"/>
      <c r="H2" s="256"/>
      <c r="I2" s="256"/>
      <c r="J2" s="256"/>
      <c r="K2" s="257"/>
      <c r="L2" s="249"/>
      <c r="M2" s="250"/>
      <c r="N2" s="250"/>
      <c r="O2" s="250"/>
      <c r="P2" s="251"/>
    </row>
    <row r="3" spans="1:26" x14ac:dyDescent="0.25">
      <c r="L3" s="249"/>
      <c r="M3" s="250"/>
      <c r="N3" s="250"/>
      <c r="O3" s="250"/>
      <c r="P3" s="251"/>
    </row>
    <row r="4" spans="1:26" s="10" customFormat="1" ht="15.6" x14ac:dyDescent="0.3">
      <c r="A4" s="9" t="s">
        <v>211</v>
      </c>
      <c r="L4" s="252"/>
      <c r="M4" s="253"/>
      <c r="N4" s="253"/>
      <c r="O4" s="253"/>
      <c r="P4" s="254"/>
      <c r="Q4" s="108"/>
      <c r="R4" s="108"/>
      <c r="S4" s="108"/>
      <c r="T4" s="108"/>
      <c r="U4" s="108"/>
      <c r="V4" s="108"/>
      <c r="W4" s="108"/>
      <c r="X4" s="108"/>
      <c r="Y4" s="108"/>
      <c r="Z4" s="108"/>
    </row>
    <row r="5" spans="1:26" s="10" customFormat="1" x14ac:dyDescent="0.25"/>
    <row r="6" spans="1:26" s="10" customFormat="1" ht="15.6" x14ac:dyDescent="0.3">
      <c r="A6" s="35" t="s">
        <v>120</v>
      </c>
      <c r="B6" s="19">
        <f>ZAŁOŻENIA!I4</f>
        <v>2023</v>
      </c>
      <c r="C6" s="19">
        <f>B6+1</f>
        <v>2024</v>
      </c>
      <c r="D6" s="19">
        <f t="shared" ref="D6:Z6" si="0">C6+1</f>
        <v>2025</v>
      </c>
      <c r="E6" s="19">
        <f t="shared" si="0"/>
        <v>2026</v>
      </c>
      <c r="F6" s="19">
        <f t="shared" si="0"/>
        <v>2027</v>
      </c>
      <c r="G6" s="19">
        <f t="shared" si="0"/>
        <v>2028</v>
      </c>
      <c r="H6" s="19">
        <f t="shared" si="0"/>
        <v>2029</v>
      </c>
      <c r="I6" s="19">
        <f t="shared" si="0"/>
        <v>2030</v>
      </c>
      <c r="J6" s="19">
        <f t="shared" si="0"/>
        <v>2031</v>
      </c>
      <c r="K6" s="19">
        <f t="shared" si="0"/>
        <v>2032</v>
      </c>
      <c r="L6" s="19">
        <f t="shared" si="0"/>
        <v>2033</v>
      </c>
      <c r="M6" s="19">
        <f t="shared" si="0"/>
        <v>2034</v>
      </c>
      <c r="N6" s="19">
        <f t="shared" si="0"/>
        <v>2035</v>
      </c>
      <c r="O6" s="19">
        <f t="shared" si="0"/>
        <v>2036</v>
      </c>
      <c r="P6" s="19">
        <f t="shared" si="0"/>
        <v>2037</v>
      </c>
      <c r="Q6" s="19">
        <f t="shared" si="0"/>
        <v>2038</v>
      </c>
      <c r="R6" s="19">
        <f t="shared" si="0"/>
        <v>2039</v>
      </c>
      <c r="S6" s="19">
        <f t="shared" si="0"/>
        <v>2040</v>
      </c>
      <c r="T6" s="19">
        <f t="shared" si="0"/>
        <v>2041</v>
      </c>
      <c r="U6" s="19">
        <f t="shared" si="0"/>
        <v>2042</v>
      </c>
      <c r="V6" s="19">
        <f t="shared" si="0"/>
        <v>2043</v>
      </c>
      <c r="W6" s="19">
        <f t="shared" si="0"/>
        <v>2044</v>
      </c>
      <c r="X6" s="19">
        <f t="shared" si="0"/>
        <v>2045</v>
      </c>
      <c r="Y6" s="19">
        <f t="shared" si="0"/>
        <v>2046</v>
      </c>
      <c r="Z6" s="19">
        <f t="shared" si="0"/>
        <v>2047</v>
      </c>
    </row>
    <row r="7" spans="1:26" s="10" customFormat="1" x14ac:dyDescent="0.25">
      <c r="A7" s="36" t="s">
        <v>110</v>
      </c>
      <c r="B7" s="14">
        <v>0</v>
      </c>
      <c r="C7" s="14">
        <v>0</v>
      </c>
      <c r="D7" s="14">
        <v>0</v>
      </c>
      <c r="E7" s="14">
        <v>0</v>
      </c>
      <c r="F7" s="14">
        <v>0</v>
      </c>
      <c r="G7" s="14">
        <v>0</v>
      </c>
      <c r="H7" s="14">
        <v>0</v>
      </c>
      <c r="I7" s="52"/>
      <c r="J7" s="52"/>
      <c r="K7" s="52"/>
      <c r="L7" s="52"/>
      <c r="M7" s="52"/>
      <c r="N7" s="52"/>
      <c r="O7" s="52"/>
      <c r="P7" s="52"/>
      <c r="Q7" s="52"/>
      <c r="R7" s="52"/>
      <c r="S7" s="52"/>
      <c r="T7" s="52"/>
      <c r="U7" s="52"/>
      <c r="V7" s="52"/>
      <c r="W7" s="52"/>
      <c r="X7" s="52"/>
      <c r="Y7" s="52"/>
      <c r="Z7" s="52"/>
    </row>
    <row r="8" spans="1:26" s="10" customFormat="1" x14ac:dyDescent="0.25">
      <c r="A8" s="36" t="s">
        <v>167</v>
      </c>
      <c r="B8" s="14">
        <v>0</v>
      </c>
      <c r="C8" s="14">
        <v>0</v>
      </c>
      <c r="D8" s="14">
        <v>0</v>
      </c>
      <c r="E8" s="14">
        <v>0</v>
      </c>
      <c r="F8" s="14">
        <v>0</v>
      </c>
      <c r="G8" s="14">
        <v>0</v>
      </c>
      <c r="H8" s="14">
        <v>0</v>
      </c>
      <c r="I8" s="52"/>
      <c r="J8" s="52"/>
      <c r="K8" s="52"/>
      <c r="L8" s="52"/>
      <c r="M8" s="52"/>
      <c r="N8" s="52"/>
      <c r="O8" s="52"/>
      <c r="P8" s="52"/>
      <c r="Q8" s="52"/>
      <c r="R8" s="52"/>
      <c r="S8" s="52"/>
      <c r="T8" s="52"/>
      <c r="U8" s="52"/>
      <c r="V8" s="52"/>
      <c r="W8" s="52"/>
      <c r="X8" s="52"/>
      <c r="Y8" s="52"/>
      <c r="Z8" s="52"/>
    </row>
    <row r="9" spans="1:26" s="10" customFormat="1" ht="30" x14ac:dyDescent="0.25">
      <c r="A9" s="43" t="s">
        <v>168</v>
      </c>
      <c r="B9" s="14">
        <v>0</v>
      </c>
      <c r="C9" s="14">
        <v>0</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row>
    <row r="10" spans="1:26" s="10" customFormat="1" x14ac:dyDescent="0.25">
      <c r="A10" s="36" t="s">
        <v>169</v>
      </c>
      <c r="B10" s="30">
        <f>PRZEPŁYWY!D21</f>
        <v>0</v>
      </c>
      <c r="C10" s="30">
        <f>PRZEPŁYWY!E21</f>
        <v>0</v>
      </c>
      <c r="D10" s="30">
        <f>PRZEPŁYWY!F21</f>
        <v>0</v>
      </c>
      <c r="E10" s="30">
        <f>PRZEPŁYWY!G21</f>
        <v>0</v>
      </c>
      <c r="F10" s="30">
        <f>PRZEPŁYWY!H21</f>
        <v>0</v>
      </c>
      <c r="G10" s="30">
        <f>PRZEPŁYWY!I21</f>
        <v>0</v>
      </c>
      <c r="H10" s="30">
        <f>PRZEPŁYWY!J21</f>
        <v>0</v>
      </c>
      <c r="I10" s="30">
        <f>PRZEPŁYWY!K21</f>
        <v>0</v>
      </c>
      <c r="J10" s="30">
        <f>PRZEPŁYWY!L21</f>
        <v>0</v>
      </c>
      <c r="K10" s="30">
        <f>PRZEPŁYWY!M21</f>
        <v>0</v>
      </c>
      <c r="L10" s="30">
        <f>PRZEPŁYWY!N21</f>
        <v>0</v>
      </c>
      <c r="M10" s="30">
        <f>PRZEPŁYWY!O21</f>
        <v>0</v>
      </c>
      <c r="N10" s="30">
        <f>PRZEPŁYWY!P21</f>
        <v>0</v>
      </c>
      <c r="O10" s="30">
        <f>PRZEPŁYWY!Q21</f>
        <v>0</v>
      </c>
      <c r="P10" s="30">
        <f>PRZEPŁYWY!R21</f>
        <v>0</v>
      </c>
      <c r="Q10" s="30">
        <f>PRZEPŁYWY!S21</f>
        <v>0</v>
      </c>
      <c r="R10" s="30">
        <f>PRZEPŁYWY!T21</f>
        <v>0</v>
      </c>
      <c r="S10" s="30">
        <f>PRZEPŁYWY!U21</f>
        <v>0</v>
      </c>
      <c r="T10" s="30">
        <f>PRZEPŁYWY!V21</f>
        <v>0</v>
      </c>
      <c r="U10" s="30">
        <f>PRZEPŁYWY!W21</f>
        <v>0</v>
      </c>
      <c r="V10" s="30">
        <f>PRZEPŁYWY!X21</f>
        <v>0</v>
      </c>
      <c r="W10" s="30">
        <f>PRZEPŁYWY!Y21</f>
        <v>0</v>
      </c>
      <c r="X10" s="30">
        <f>PRZEPŁYWY!Z21</f>
        <v>0</v>
      </c>
      <c r="Y10" s="30">
        <f>PRZEPŁYWY!AA21</f>
        <v>0</v>
      </c>
      <c r="Z10" s="30">
        <f>PRZEPŁYWY!AB21</f>
        <v>0</v>
      </c>
    </row>
    <row r="11" spans="1:26" s="10" customFormat="1" ht="30" x14ac:dyDescent="0.25">
      <c r="A11" s="44" t="s">
        <v>170</v>
      </c>
      <c r="B11" s="14">
        <v>0</v>
      </c>
      <c r="C11" s="14">
        <v>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row>
    <row r="12" spans="1:26" s="10" customFormat="1" ht="15.6" x14ac:dyDescent="0.3">
      <c r="A12" s="37" t="s">
        <v>155</v>
      </c>
      <c r="B12" s="13">
        <f t="shared" ref="B12:Z12" si="1">SUM(B7:B11)</f>
        <v>0</v>
      </c>
      <c r="C12" s="13">
        <f t="shared" si="1"/>
        <v>0</v>
      </c>
      <c r="D12" s="13">
        <f t="shared" si="1"/>
        <v>0</v>
      </c>
      <c r="E12" s="13">
        <f t="shared" si="1"/>
        <v>0</v>
      </c>
      <c r="F12" s="13">
        <f t="shared" si="1"/>
        <v>0</v>
      </c>
      <c r="G12" s="13">
        <f t="shared" si="1"/>
        <v>0</v>
      </c>
      <c r="H12" s="13">
        <f t="shared" si="1"/>
        <v>0</v>
      </c>
      <c r="I12" s="13">
        <f t="shared" si="1"/>
        <v>0</v>
      </c>
      <c r="J12" s="13">
        <f t="shared" si="1"/>
        <v>0</v>
      </c>
      <c r="K12" s="13">
        <f t="shared" si="1"/>
        <v>0</v>
      </c>
      <c r="L12" s="13">
        <f t="shared" si="1"/>
        <v>0</v>
      </c>
      <c r="M12" s="13">
        <f t="shared" si="1"/>
        <v>0</v>
      </c>
      <c r="N12" s="13">
        <f t="shared" si="1"/>
        <v>0</v>
      </c>
      <c r="O12" s="13">
        <f t="shared" si="1"/>
        <v>0</v>
      </c>
      <c r="P12" s="13">
        <f t="shared" si="1"/>
        <v>0</v>
      </c>
      <c r="Q12" s="13">
        <f t="shared" si="1"/>
        <v>0</v>
      </c>
      <c r="R12" s="13">
        <f t="shared" si="1"/>
        <v>0</v>
      </c>
      <c r="S12" s="13">
        <f t="shared" si="1"/>
        <v>0</v>
      </c>
      <c r="T12" s="13">
        <f t="shared" si="1"/>
        <v>0</v>
      </c>
      <c r="U12" s="13">
        <f t="shared" si="1"/>
        <v>0</v>
      </c>
      <c r="V12" s="13">
        <f t="shared" si="1"/>
        <v>0</v>
      </c>
      <c r="W12" s="13">
        <f t="shared" si="1"/>
        <v>0</v>
      </c>
      <c r="X12" s="13">
        <f t="shared" si="1"/>
        <v>0</v>
      </c>
      <c r="Y12" s="13">
        <f t="shared" si="1"/>
        <v>0</v>
      </c>
      <c r="Z12" s="13">
        <f t="shared" si="1"/>
        <v>0</v>
      </c>
    </row>
    <row r="13" spans="1:26" s="10" customFormat="1" ht="30" x14ac:dyDescent="0.25">
      <c r="A13" s="20" t="s">
        <v>265</v>
      </c>
      <c r="B13" s="30">
        <f>EFEKTYWNOŚĆ!B13</f>
        <v>0</v>
      </c>
      <c r="C13" s="30">
        <f>EFEKTYWNOŚĆ!C13</f>
        <v>0</v>
      </c>
      <c r="D13" s="30">
        <f>EFEKTYWNOŚĆ!D13</f>
        <v>0</v>
      </c>
      <c r="E13" s="30">
        <f>EFEKTYWNOŚĆ!E13</f>
        <v>0</v>
      </c>
      <c r="F13" s="30">
        <f>EFEKTYWNOŚĆ!F13</f>
        <v>0</v>
      </c>
      <c r="G13" s="30">
        <f>EFEKTYWNOŚĆ!G13</f>
        <v>0</v>
      </c>
      <c r="H13" s="30">
        <f>EFEKTYWNOŚĆ!H13</f>
        <v>0</v>
      </c>
      <c r="I13" s="52"/>
      <c r="J13" s="52"/>
      <c r="K13" s="52"/>
      <c r="L13" s="52"/>
      <c r="M13" s="52"/>
      <c r="N13" s="52"/>
      <c r="O13" s="52"/>
      <c r="P13" s="52"/>
      <c r="Q13" s="52"/>
      <c r="R13" s="52"/>
      <c r="S13" s="52"/>
      <c r="T13" s="52"/>
      <c r="U13" s="52"/>
      <c r="V13" s="52"/>
      <c r="W13" s="52"/>
      <c r="X13" s="52"/>
      <c r="Y13" s="52"/>
      <c r="Z13" s="52"/>
    </row>
    <row r="14" spans="1:26" s="10" customFormat="1" x14ac:dyDescent="0.25">
      <c r="A14" s="20" t="s">
        <v>266</v>
      </c>
      <c r="B14" s="30">
        <f>EFEKTYWNOŚĆ!$B$14</f>
        <v>0</v>
      </c>
      <c r="C14" s="30">
        <f>EFEKTYWNOŚĆ!$B$14</f>
        <v>0</v>
      </c>
      <c r="D14" s="30">
        <f>EFEKTYWNOŚĆ!$B$14</f>
        <v>0</v>
      </c>
      <c r="E14" s="30">
        <f>EFEKTYWNOŚĆ!$B$14</f>
        <v>0</v>
      </c>
      <c r="F14" s="30">
        <f>EFEKTYWNOŚĆ!$B$14</f>
        <v>0</v>
      </c>
      <c r="G14" s="30">
        <f>EFEKTYWNOŚĆ!$B$14</f>
        <v>0</v>
      </c>
      <c r="H14" s="30">
        <f>EFEKTYWNOŚĆ!$B$14</f>
        <v>0</v>
      </c>
      <c r="I14" s="52"/>
      <c r="J14" s="52"/>
      <c r="K14" s="52"/>
      <c r="L14" s="52"/>
      <c r="M14" s="52"/>
      <c r="N14" s="52"/>
      <c r="O14" s="52"/>
      <c r="P14" s="52"/>
      <c r="Q14" s="52"/>
      <c r="R14" s="52"/>
      <c r="S14" s="52"/>
      <c r="T14" s="52"/>
      <c r="U14" s="52"/>
      <c r="V14" s="52"/>
      <c r="W14" s="52"/>
      <c r="X14" s="52"/>
      <c r="Y14" s="52"/>
      <c r="Z14" s="52"/>
    </row>
    <row r="15" spans="1:26" s="10" customFormat="1" x14ac:dyDescent="0.25">
      <c r="A15" s="36" t="s">
        <v>171</v>
      </c>
      <c r="B15" s="14">
        <v>0</v>
      </c>
      <c r="C15" s="14">
        <v>0</v>
      </c>
      <c r="D15" s="14">
        <v>0</v>
      </c>
      <c r="E15" s="14">
        <v>0</v>
      </c>
      <c r="F15" s="14">
        <v>0</v>
      </c>
      <c r="G15" s="14">
        <v>0</v>
      </c>
      <c r="H15" s="14">
        <v>0</v>
      </c>
      <c r="I15" s="14">
        <v>0</v>
      </c>
      <c r="J15" s="14">
        <v>0</v>
      </c>
      <c r="K15" s="14">
        <v>0</v>
      </c>
      <c r="L15" s="14">
        <v>0</v>
      </c>
      <c r="M15" s="14">
        <v>0</v>
      </c>
      <c r="N15" s="14">
        <v>0</v>
      </c>
      <c r="O15" s="14">
        <v>0</v>
      </c>
      <c r="P15" s="14">
        <v>0</v>
      </c>
      <c r="Q15" s="14">
        <v>0</v>
      </c>
      <c r="R15" s="14">
        <v>0</v>
      </c>
      <c r="S15" s="14">
        <v>0</v>
      </c>
      <c r="T15" s="14">
        <v>0</v>
      </c>
      <c r="U15" s="14">
        <v>0</v>
      </c>
      <c r="V15" s="14">
        <v>0</v>
      </c>
      <c r="W15" s="14">
        <v>0</v>
      </c>
      <c r="X15" s="14">
        <v>0</v>
      </c>
      <c r="Y15" s="14">
        <v>0</v>
      </c>
      <c r="Z15" s="14">
        <v>0</v>
      </c>
    </row>
    <row r="16" spans="1:26" s="10" customFormat="1" x14ac:dyDescent="0.25">
      <c r="A16" s="45" t="s">
        <v>156</v>
      </c>
      <c r="B16" s="30">
        <f>PRZEPŁYWY!D41</f>
        <v>0</v>
      </c>
      <c r="C16" s="30">
        <f>PRZEPŁYWY!E41</f>
        <v>0</v>
      </c>
      <c r="D16" s="30">
        <f>PRZEPŁYWY!F41</f>
        <v>0</v>
      </c>
      <c r="E16" s="30">
        <f>PRZEPŁYWY!G41</f>
        <v>0</v>
      </c>
      <c r="F16" s="30">
        <f>PRZEPŁYWY!H41</f>
        <v>0</v>
      </c>
      <c r="G16" s="30">
        <f>PRZEPŁYWY!I41</f>
        <v>0</v>
      </c>
      <c r="H16" s="30">
        <f>PRZEPŁYWY!J41</f>
        <v>0</v>
      </c>
      <c r="I16" s="30">
        <f>PRZEPŁYWY!K41</f>
        <v>0</v>
      </c>
      <c r="J16" s="30">
        <f>PRZEPŁYWY!L41</f>
        <v>0</v>
      </c>
      <c r="K16" s="30">
        <f>PRZEPŁYWY!M41</f>
        <v>0</v>
      </c>
      <c r="L16" s="30">
        <f>PRZEPŁYWY!N41</f>
        <v>0</v>
      </c>
      <c r="M16" s="30">
        <f>PRZEPŁYWY!O41</f>
        <v>0</v>
      </c>
      <c r="N16" s="30">
        <f>PRZEPŁYWY!P41</f>
        <v>0</v>
      </c>
      <c r="O16" s="30">
        <f>PRZEPŁYWY!Q41</f>
        <v>0</v>
      </c>
      <c r="P16" s="30">
        <f>PRZEPŁYWY!R41</f>
        <v>0</v>
      </c>
      <c r="Q16" s="30">
        <f>PRZEPŁYWY!S41</f>
        <v>0</v>
      </c>
      <c r="R16" s="30">
        <f>PRZEPŁYWY!T41</f>
        <v>0</v>
      </c>
      <c r="S16" s="30">
        <f>PRZEPŁYWY!U41</f>
        <v>0</v>
      </c>
      <c r="T16" s="30">
        <f>PRZEPŁYWY!V41</f>
        <v>0</v>
      </c>
      <c r="U16" s="30">
        <f>PRZEPŁYWY!W41</f>
        <v>0</v>
      </c>
      <c r="V16" s="30">
        <f>PRZEPŁYWY!X41</f>
        <v>0</v>
      </c>
      <c r="W16" s="30">
        <f>PRZEPŁYWY!Y41</f>
        <v>0</v>
      </c>
      <c r="X16" s="30">
        <f>PRZEPŁYWY!Z41</f>
        <v>0</v>
      </c>
      <c r="Y16" s="30">
        <f>PRZEPŁYWY!AA41</f>
        <v>0</v>
      </c>
      <c r="Z16" s="30">
        <f>PRZEPŁYWY!AB41</f>
        <v>0</v>
      </c>
    </row>
    <row r="17" spans="1:28" s="10" customFormat="1" ht="30" x14ac:dyDescent="0.25">
      <c r="A17" s="45" t="s">
        <v>172</v>
      </c>
      <c r="B17" s="14">
        <v>0</v>
      </c>
      <c r="C17" s="14">
        <v>0</v>
      </c>
      <c r="D17" s="14">
        <v>0</v>
      </c>
      <c r="E17" s="14">
        <v>0</v>
      </c>
      <c r="F17" s="14">
        <v>0</v>
      </c>
      <c r="G17" s="14">
        <v>0</v>
      </c>
      <c r="H17" s="14">
        <v>0</v>
      </c>
      <c r="I17" s="14">
        <v>0</v>
      </c>
      <c r="J17" s="14">
        <v>0</v>
      </c>
      <c r="K17" s="14">
        <v>0</v>
      </c>
      <c r="L17" s="14">
        <v>0</v>
      </c>
      <c r="M17" s="14">
        <v>0</v>
      </c>
      <c r="N17" s="14">
        <v>0</v>
      </c>
      <c r="O17" s="14">
        <v>0</v>
      </c>
      <c r="P17" s="14">
        <v>0</v>
      </c>
      <c r="Q17" s="14">
        <v>0</v>
      </c>
      <c r="R17" s="14">
        <v>0</v>
      </c>
      <c r="S17" s="14">
        <v>0</v>
      </c>
      <c r="T17" s="14">
        <v>0</v>
      </c>
      <c r="U17" s="14">
        <v>0</v>
      </c>
      <c r="V17" s="14">
        <v>0</v>
      </c>
      <c r="W17" s="14">
        <v>0</v>
      </c>
      <c r="X17" s="14">
        <v>0</v>
      </c>
      <c r="Y17" s="14">
        <v>0</v>
      </c>
      <c r="Z17" s="14">
        <v>0</v>
      </c>
    </row>
    <row r="18" spans="1:28" s="10" customFormat="1" ht="15.6" x14ac:dyDescent="0.3">
      <c r="A18" s="37" t="s">
        <v>159</v>
      </c>
      <c r="B18" s="13">
        <f>SUM(B13:B17)</f>
        <v>0</v>
      </c>
      <c r="C18" s="13">
        <f t="shared" ref="C18:Z18" si="2">SUM(C13:C17)</f>
        <v>0</v>
      </c>
      <c r="D18" s="13">
        <f t="shared" si="2"/>
        <v>0</v>
      </c>
      <c r="E18" s="13">
        <f t="shared" si="2"/>
        <v>0</v>
      </c>
      <c r="F18" s="13">
        <f t="shared" si="2"/>
        <v>0</v>
      </c>
      <c r="G18" s="13">
        <f t="shared" si="2"/>
        <v>0</v>
      </c>
      <c r="H18" s="13">
        <f t="shared" si="2"/>
        <v>0</v>
      </c>
      <c r="I18" s="13">
        <f t="shared" si="2"/>
        <v>0</v>
      </c>
      <c r="J18" s="13">
        <f t="shared" si="2"/>
        <v>0</v>
      </c>
      <c r="K18" s="13">
        <f t="shared" si="2"/>
        <v>0</v>
      </c>
      <c r="L18" s="13">
        <f t="shared" si="2"/>
        <v>0</v>
      </c>
      <c r="M18" s="13">
        <f t="shared" si="2"/>
        <v>0</v>
      </c>
      <c r="N18" s="13">
        <f t="shared" si="2"/>
        <v>0</v>
      </c>
      <c r="O18" s="13">
        <f t="shared" si="2"/>
        <v>0</v>
      </c>
      <c r="P18" s="13">
        <f t="shared" si="2"/>
        <v>0</v>
      </c>
      <c r="Q18" s="13">
        <f t="shared" si="2"/>
        <v>0</v>
      </c>
      <c r="R18" s="13">
        <f t="shared" si="2"/>
        <v>0</v>
      </c>
      <c r="S18" s="13">
        <f t="shared" si="2"/>
        <v>0</v>
      </c>
      <c r="T18" s="13">
        <f t="shared" si="2"/>
        <v>0</v>
      </c>
      <c r="U18" s="13">
        <f t="shared" si="2"/>
        <v>0</v>
      </c>
      <c r="V18" s="13">
        <f t="shared" si="2"/>
        <v>0</v>
      </c>
      <c r="W18" s="13">
        <f t="shared" si="2"/>
        <v>0</v>
      </c>
      <c r="X18" s="13">
        <f t="shared" si="2"/>
        <v>0</v>
      </c>
      <c r="Y18" s="13">
        <f t="shared" si="2"/>
        <v>0</v>
      </c>
      <c r="Z18" s="13">
        <f t="shared" si="2"/>
        <v>0</v>
      </c>
    </row>
    <row r="19" spans="1:28" s="10" customFormat="1" ht="15.6" x14ac:dyDescent="0.3">
      <c r="A19" s="37" t="s">
        <v>173</v>
      </c>
      <c r="B19" s="13">
        <f t="shared" ref="B19:Z19" si="3">B12-B18</f>
        <v>0</v>
      </c>
      <c r="C19" s="13">
        <f t="shared" si="3"/>
        <v>0</v>
      </c>
      <c r="D19" s="13">
        <f t="shared" si="3"/>
        <v>0</v>
      </c>
      <c r="E19" s="13">
        <f t="shared" si="3"/>
        <v>0</v>
      </c>
      <c r="F19" s="13">
        <f t="shared" si="3"/>
        <v>0</v>
      </c>
      <c r="G19" s="13">
        <f t="shared" si="3"/>
        <v>0</v>
      </c>
      <c r="H19" s="13">
        <f t="shared" si="3"/>
        <v>0</v>
      </c>
      <c r="I19" s="13">
        <f t="shared" si="3"/>
        <v>0</v>
      </c>
      <c r="J19" s="13">
        <f t="shared" si="3"/>
        <v>0</v>
      </c>
      <c r="K19" s="13">
        <f t="shared" si="3"/>
        <v>0</v>
      </c>
      <c r="L19" s="13">
        <f t="shared" si="3"/>
        <v>0</v>
      </c>
      <c r="M19" s="13">
        <f t="shared" si="3"/>
        <v>0</v>
      </c>
      <c r="N19" s="13">
        <f t="shared" si="3"/>
        <v>0</v>
      </c>
      <c r="O19" s="13">
        <f t="shared" si="3"/>
        <v>0</v>
      </c>
      <c r="P19" s="13">
        <f t="shared" si="3"/>
        <v>0</v>
      </c>
      <c r="Q19" s="13">
        <f t="shared" si="3"/>
        <v>0</v>
      </c>
      <c r="R19" s="13">
        <f t="shared" si="3"/>
        <v>0</v>
      </c>
      <c r="S19" s="13">
        <f t="shared" si="3"/>
        <v>0</v>
      </c>
      <c r="T19" s="13">
        <f t="shared" si="3"/>
        <v>0</v>
      </c>
      <c r="U19" s="13">
        <f t="shared" si="3"/>
        <v>0</v>
      </c>
      <c r="V19" s="13">
        <f t="shared" si="3"/>
        <v>0</v>
      </c>
      <c r="W19" s="13">
        <f t="shared" si="3"/>
        <v>0</v>
      </c>
      <c r="X19" s="13">
        <f t="shared" si="3"/>
        <v>0</v>
      </c>
      <c r="Y19" s="13">
        <f t="shared" si="3"/>
        <v>0</v>
      </c>
      <c r="Z19" s="13">
        <f t="shared" si="3"/>
        <v>0</v>
      </c>
    </row>
    <row r="20" spans="1:28" ht="31.2" x14ac:dyDescent="0.3">
      <c r="A20" s="46" t="s">
        <v>174</v>
      </c>
      <c r="B20" s="39">
        <f>B19</f>
        <v>0</v>
      </c>
      <c r="C20" s="39">
        <f>B20+C19</f>
        <v>0</v>
      </c>
      <c r="D20" s="39">
        <f t="shared" ref="D20:Z20" si="4">C20+D19</f>
        <v>0</v>
      </c>
      <c r="E20" s="39">
        <f t="shared" si="4"/>
        <v>0</v>
      </c>
      <c r="F20" s="39">
        <f t="shared" si="4"/>
        <v>0</v>
      </c>
      <c r="G20" s="39">
        <f t="shared" si="4"/>
        <v>0</v>
      </c>
      <c r="H20" s="39">
        <f t="shared" si="4"/>
        <v>0</v>
      </c>
      <c r="I20" s="39">
        <f t="shared" si="4"/>
        <v>0</v>
      </c>
      <c r="J20" s="39">
        <f t="shared" si="4"/>
        <v>0</v>
      </c>
      <c r="K20" s="39">
        <f t="shared" si="4"/>
        <v>0</v>
      </c>
      <c r="L20" s="39">
        <f t="shared" si="4"/>
        <v>0</v>
      </c>
      <c r="M20" s="39">
        <f t="shared" si="4"/>
        <v>0</v>
      </c>
      <c r="N20" s="39">
        <f t="shared" si="4"/>
        <v>0</v>
      </c>
      <c r="O20" s="39">
        <f t="shared" si="4"/>
        <v>0</v>
      </c>
      <c r="P20" s="39">
        <f t="shared" si="4"/>
        <v>0</v>
      </c>
      <c r="Q20" s="39">
        <f t="shared" si="4"/>
        <v>0</v>
      </c>
      <c r="R20" s="39">
        <f t="shared" si="4"/>
        <v>0</v>
      </c>
      <c r="S20" s="39">
        <f t="shared" si="4"/>
        <v>0</v>
      </c>
      <c r="T20" s="39">
        <f t="shared" si="4"/>
        <v>0</v>
      </c>
      <c r="U20" s="39">
        <f t="shared" si="4"/>
        <v>0</v>
      </c>
      <c r="V20" s="39">
        <f t="shared" si="4"/>
        <v>0</v>
      </c>
      <c r="W20" s="39">
        <f t="shared" si="4"/>
        <v>0</v>
      </c>
      <c r="X20" s="39">
        <f t="shared" si="4"/>
        <v>0</v>
      </c>
      <c r="Y20" s="39">
        <f t="shared" si="4"/>
        <v>0</v>
      </c>
      <c r="Z20" s="39">
        <f t="shared" si="4"/>
        <v>0</v>
      </c>
    </row>
    <row r="21" spans="1:28" s="10" customFormat="1" x14ac:dyDescent="0.25">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8" s="10" customFormat="1" x14ac:dyDescent="0.25">
      <c r="A22" s="258" t="s">
        <v>175</v>
      </c>
      <c r="B22" s="258" t="str">
        <f>IF(COUNTIF(B20:Z20,"&lt;0")&gt;0,"NIE","TAK")</f>
        <v>TAK</v>
      </c>
      <c r="C22" s="4"/>
      <c r="D22" s="4"/>
      <c r="E22" s="4"/>
      <c r="F22" s="4"/>
      <c r="G22" s="4"/>
      <c r="H22" s="4"/>
      <c r="I22" s="4"/>
      <c r="J22" s="4"/>
      <c r="K22" s="4"/>
      <c r="L22" s="4"/>
      <c r="M22" s="4"/>
      <c r="N22" s="4"/>
      <c r="O22" s="4"/>
      <c r="P22" s="4"/>
      <c r="Q22" s="4"/>
      <c r="R22" s="4"/>
      <c r="S22" s="4"/>
      <c r="T22" s="4"/>
      <c r="U22" s="4"/>
      <c r="V22" s="4"/>
      <c r="W22" s="4"/>
      <c r="X22" s="4"/>
      <c r="Y22" s="4"/>
      <c r="Z22" s="4"/>
    </row>
    <row r="23" spans="1:28" s="10" customFormat="1" x14ac:dyDescent="0.25">
      <c r="A23" s="259"/>
      <c r="B23" s="259"/>
      <c r="C23" s="4"/>
      <c r="D23" s="4"/>
      <c r="E23" s="4"/>
      <c r="F23" s="4"/>
      <c r="G23" s="4"/>
      <c r="H23" s="4"/>
      <c r="I23" s="4"/>
      <c r="J23" s="4"/>
      <c r="K23" s="4"/>
      <c r="L23" s="4"/>
      <c r="M23" s="4"/>
      <c r="N23" s="4"/>
      <c r="O23" s="4"/>
      <c r="P23" s="4"/>
      <c r="Q23" s="4"/>
      <c r="R23" s="4"/>
      <c r="S23" s="4"/>
      <c r="T23" s="4"/>
      <c r="U23" s="4"/>
      <c r="V23" s="4"/>
      <c r="W23" s="4"/>
      <c r="X23" s="4"/>
      <c r="Y23" s="4"/>
      <c r="Z23" s="4"/>
    </row>
    <row r="24" spans="1:28" s="10" customFormat="1" ht="15.6" x14ac:dyDescent="0.25">
      <c r="A24" s="4"/>
      <c r="B24" s="4"/>
      <c r="C24" s="260"/>
      <c r="D24" s="260"/>
      <c r="E24" s="260"/>
      <c r="F24" s="260"/>
      <c r="G24" s="260"/>
      <c r="H24" s="260"/>
      <c r="I24" s="260"/>
      <c r="J24" s="260"/>
      <c r="K24" s="260"/>
      <c r="L24" s="260"/>
      <c r="M24" s="260"/>
      <c r="N24" s="47"/>
      <c r="O24" s="47"/>
      <c r="P24" s="47"/>
      <c r="Q24" s="47"/>
      <c r="R24" s="47"/>
      <c r="S24" s="47"/>
      <c r="T24" s="47"/>
      <c r="U24" s="47"/>
      <c r="V24" s="47"/>
      <c r="W24" s="47"/>
      <c r="X24" s="4"/>
      <c r="Y24" s="4"/>
      <c r="Z24" s="4"/>
    </row>
    <row r="25" spans="1:28" s="10" customFormat="1" ht="15.6" x14ac:dyDescent="0.25">
      <c r="A25" s="48" t="s">
        <v>212</v>
      </c>
      <c r="B25" s="4"/>
      <c r="C25" s="47"/>
      <c r="D25" s="47"/>
      <c r="E25" s="47"/>
      <c r="F25" s="47"/>
      <c r="G25" s="47"/>
      <c r="H25" s="47"/>
      <c r="I25" s="47"/>
      <c r="J25" s="47"/>
      <c r="K25" s="47"/>
      <c r="L25" s="47"/>
      <c r="M25" s="47"/>
      <c r="N25" s="47"/>
      <c r="O25" s="47"/>
      <c r="P25" s="47"/>
      <c r="Q25" s="47"/>
      <c r="R25" s="47"/>
      <c r="S25" s="47"/>
      <c r="T25" s="47"/>
      <c r="U25" s="47"/>
      <c r="V25" s="47"/>
      <c r="W25" s="47"/>
      <c r="X25" s="4"/>
      <c r="Y25" s="4"/>
      <c r="Z25" s="4"/>
    </row>
    <row r="26" spans="1:28" ht="15.6" x14ac:dyDescent="0.25">
      <c r="A26" s="245" t="s">
        <v>185</v>
      </c>
      <c r="B26" s="245"/>
      <c r="C26" s="49"/>
      <c r="D26" s="261" t="s">
        <v>176</v>
      </c>
      <c r="E26" s="261"/>
      <c r="F26" s="261"/>
      <c r="G26" s="261"/>
      <c r="H26" s="261"/>
      <c r="I26" s="261"/>
      <c r="J26" s="261"/>
      <c r="K26" s="261"/>
      <c r="L26" s="261"/>
      <c r="M26" s="261"/>
      <c r="N26" s="261"/>
      <c r="O26" s="261"/>
      <c r="P26" s="261"/>
      <c r="Q26" s="261"/>
      <c r="R26" s="261"/>
      <c r="S26" s="261"/>
      <c r="T26" s="261"/>
      <c r="U26" s="261"/>
      <c r="V26" s="261"/>
      <c r="W26" s="261"/>
      <c r="X26" s="261"/>
      <c r="Y26" s="261"/>
      <c r="Z26" s="261"/>
      <c r="AA26" s="49"/>
      <c r="AB26" s="49"/>
    </row>
    <row r="27" spans="1:28" ht="15.6" x14ac:dyDescent="0.25">
      <c r="A27" s="245"/>
      <c r="B27" s="245"/>
      <c r="C27" s="49"/>
      <c r="D27" s="261"/>
      <c r="E27" s="261"/>
      <c r="F27" s="261"/>
      <c r="G27" s="261"/>
      <c r="H27" s="261"/>
      <c r="I27" s="261"/>
      <c r="J27" s="261"/>
      <c r="K27" s="261"/>
      <c r="L27" s="261"/>
      <c r="M27" s="261"/>
      <c r="N27" s="261"/>
      <c r="O27" s="261"/>
      <c r="P27" s="261"/>
      <c r="Q27" s="261"/>
      <c r="R27" s="261"/>
      <c r="S27" s="261"/>
      <c r="T27" s="261"/>
      <c r="U27" s="261"/>
      <c r="V27" s="261"/>
      <c r="W27" s="261"/>
      <c r="X27" s="261"/>
      <c r="Y27" s="261"/>
      <c r="Z27" s="261"/>
      <c r="AA27" s="49"/>
      <c r="AB27" s="49"/>
    </row>
    <row r="29" spans="1:28" s="10" customFormat="1" ht="15.6" x14ac:dyDescent="0.25">
      <c r="B29" s="199" t="s">
        <v>118</v>
      </c>
      <c r="C29" s="200"/>
      <c r="D29" s="262" t="s">
        <v>119</v>
      </c>
      <c r="E29" s="263"/>
      <c r="F29" s="263"/>
      <c r="G29" s="263"/>
      <c r="H29" s="263"/>
      <c r="I29" s="263"/>
      <c r="J29" s="263"/>
      <c r="K29" s="263"/>
      <c r="L29" s="263"/>
      <c r="M29" s="263"/>
      <c r="N29" s="263"/>
      <c r="O29" s="263"/>
      <c r="P29" s="263"/>
      <c r="Q29" s="263"/>
      <c r="R29" s="263"/>
      <c r="S29" s="263"/>
      <c r="T29" s="263"/>
      <c r="U29" s="263"/>
      <c r="V29" s="263"/>
      <c r="W29" s="263"/>
      <c r="X29" s="263"/>
      <c r="Y29" s="263"/>
      <c r="Z29" s="263"/>
      <c r="AA29" s="263"/>
      <c r="AB29" s="264"/>
    </row>
    <row r="30" spans="1:28" s="10" customFormat="1" ht="15.6" x14ac:dyDescent="0.25">
      <c r="A30" s="19" t="s">
        <v>120</v>
      </c>
      <c r="B30" s="33">
        <f>C30-1</f>
        <v>2021</v>
      </c>
      <c r="C30" s="33">
        <f>D30-1</f>
        <v>2022</v>
      </c>
      <c r="D30" s="19">
        <f>B6</f>
        <v>2023</v>
      </c>
      <c r="E30" s="19">
        <f>D30+1</f>
        <v>2024</v>
      </c>
      <c r="F30" s="19">
        <f t="shared" ref="F30:AB30" si="5">E30+1</f>
        <v>2025</v>
      </c>
      <c r="G30" s="19">
        <f t="shared" si="5"/>
        <v>2026</v>
      </c>
      <c r="H30" s="19">
        <f t="shared" si="5"/>
        <v>2027</v>
      </c>
      <c r="I30" s="19">
        <f t="shared" si="5"/>
        <v>2028</v>
      </c>
      <c r="J30" s="19">
        <f t="shared" si="5"/>
        <v>2029</v>
      </c>
      <c r="K30" s="19">
        <f t="shared" si="5"/>
        <v>2030</v>
      </c>
      <c r="L30" s="19">
        <f t="shared" si="5"/>
        <v>2031</v>
      </c>
      <c r="M30" s="19">
        <f t="shared" si="5"/>
        <v>2032</v>
      </c>
      <c r="N30" s="19">
        <f t="shared" si="5"/>
        <v>2033</v>
      </c>
      <c r="O30" s="19">
        <f t="shared" si="5"/>
        <v>2034</v>
      </c>
      <c r="P30" s="19">
        <f t="shared" si="5"/>
        <v>2035</v>
      </c>
      <c r="Q30" s="19">
        <f t="shared" si="5"/>
        <v>2036</v>
      </c>
      <c r="R30" s="19">
        <f t="shared" si="5"/>
        <v>2037</v>
      </c>
      <c r="S30" s="19">
        <f t="shared" si="5"/>
        <v>2038</v>
      </c>
      <c r="T30" s="19">
        <f t="shared" si="5"/>
        <v>2039</v>
      </c>
      <c r="U30" s="19">
        <f t="shared" si="5"/>
        <v>2040</v>
      </c>
      <c r="V30" s="19">
        <f t="shared" si="5"/>
        <v>2041</v>
      </c>
      <c r="W30" s="19">
        <f t="shared" si="5"/>
        <v>2042</v>
      </c>
      <c r="X30" s="19">
        <f t="shared" si="5"/>
        <v>2043</v>
      </c>
      <c r="Y30" s="19">
        <f t="shared" si="5"/>
        <v>2044</v>
      </c>
      <c r="Z30" s="19">
        <f t="shared" si="5"/>
        <v>2045</v>
      </c>
      <c r="AA30" s="19">
        <f t="shared" si="5"/>
        <v>2046</v>
      </c>
      <c r="AB30" s="19">
        <f t="shared" si="5"/>
        <v>2047</v>
      </c>
    </row>
    <row r="31" spans="1:28" s="10" customFormat="1" ht="30.6" x14ac:dyDescent="0.25">
      <c r="A31" s="23" t="s">
        <v>177</v>
      </c>
      <c r="B31" s="34">
        <v>0</v>
      </c>
      <c r="C31" s="34">
        <v>0</v>
      </c>
      <c r="D31" s="34">
        <v>0</v>
      </c>
      <c r="E31" s="32">
        <f>D31*HLOOKUP(E$30,PRZEPŁYWY!$D$51:$Z$53,2)/100</f>
        <v>0</v>
      </c>
      <c r="F31" s="32">
        <f>E31*HLOOKUP(F$30,PRZEPŁYWY!$D$51:$Z$53,2)/100</f>
        <v>0</v>
      </c>
      <c r="G31" s="32">
        <f>F31*HLOOKUP(G$30,PRZEPŁYWY!$D$51:$Z$53,2)/100</f>
        <v>0</v>
      </c>
      <c r="H31" s="32">
        <f>G31*HLOOKUP(H$30,PRZEPŁYWY!$D$51:$Z$53,2)/100</f>
        <v>0</v>
      </c>
      <c r="I31" s="32">
        <f>H31*HLOOKUP(I$30,PRZEPŁYWY!$D$51:$Z$53,2)/100</f>
        <v>0</v>
      </c>
      <c r="J31" s="32">
        <f>I31*HLOOKUP(J$30,PRZEPŁYWY!$D$51:$Z$53,2)/100</f>
        <v>0</v>
      </c>
      <c r="K31" s="32">
        <f>J31*HLOOKUP(K$30,PRZEPŁYWY!$D$51:$Z$53,2)/100</f>
        <v>0</v>
      </c>
      <c r="L31" s="32">
        <f>K31*HLOOKUP(L$30,PRZEPŁYWY!$D$51:$Z$53,2)/100</f>
        <v>0</v>
      </c>
      <c r="M31" s="32">
        <f>L31*HLOOKUP(M$30,PRZEPŁYWY!$D$51:$Z$53,2)/100</f>
        <v>0</v>
      </c>
      <c r="N31" s="32">
        <f>M31*HLOOKUP(N$30,PRZEPŁYWY!$D$51:$Z$53,2)/100</f>
        <v>0</v>
      </c>
      <c r="O31" s="32">
        <f>N31*HLOOKUP(O$30,PRZEPŁYWY!$D$51:$Z$53,2)/100</f>
        <v>0</v>
      </c>
      <c r="P31" s="32">
        <f>O31*HLOOKUP(P$30,PRZEPŁYWY!$D$51:$Z$53,2)/100</f>
        <v>0</v>
      </c>
      <c r="Q31" s="32">
        <f>P31*HLOOKUP(Q$30,PRZEPŁYWY!$D$51:$Z$53,2)/100</f>
        <v>0</v>
      </c>
      <c r="R31" s="32">
        <f>Q31*HLOOKUP(R$30,PRZEPŁYWY!$D$51:$Z$53,2)/100</f>
        <v>0</v>
      </c>
      <c r="S31" s="32">
        <f>R31*HLOOKUP(S$30,PRZEPŁYWY!$D$51:$Z$53,2)/100</f>
        <v>0</v>
      </c>
      <c r="T31" s="32">
        <f>S31*HLOOKUP(T$30,PRZEPŁYWY!$D$51:$Z$53,2)/100</f>
        <v>0</v>
      </c>
      <c r="U31" s="32">
        <f>T31*HLOOKUP(U$30,PRZEPŁYWY!$D$51:$Z$53,2)/100</f>
        <v>0</v>
      </c>
      <c r="V31" s="32">
        <f>U31*HLOOKUP(V$30,PRZEPŁYWY!$D$51:$Z$53,2)/100</f>
        <v>0</v>
      </c>
      <c r="W31" s="32">
        <f>V31*HLOOKUP(W$30,PRZEPŁYWY!$D$51:$Z$53,2)/100</f>
        <v>0</v>
      </c>
      <c r="X31" s="32">
        <f>W31*HLOOKUP(X$30,PRZEPŁYWY!$D$51:$Z$53,2)/100</f>
        <v>0</v>
      </c>
      <c r="Y31" s="32">
        <f>X31*HLOOKUP(Y$30,PRZEPŁYWY!$D$51:$Z$53,2)/100</f>
        <v>0</v>
      </c>
      <c r="Z31" s="32">
        <f>Y31*HLOOKUP(Z$30,PRZEPŁYWY!$D$51:$Z$53,2)/100</f>
        <v>0</v>
      </c>
      <c r="AA31" s="32">
        <f>Z31*HLOOKUP(AA$30,PRZEPŁYWY!$D$51:$Z$53,2)/100</f>
        <v>0</v>
      </c>
      <c r="AB31" s="32">
        <f>AA31*HLOOKUP(AB$30,PRZEPŁYWY!$D$51:$Z$53,2)/100</f>
        <v>0</v>
      </c>
    </row>
    <row r="32" spans="1:28" s="10" customFormat="1" ht="31.2" x14ac:dyDescent="0.25">
      <c r="A32" s="23" t="s">
        <v>178</v>
      </c>
      <c r="B32" s="34">
        <v>0</v>
      </c>
      <c r="C32" s="34">
        <v>0</v>
      </c>
      <c r="D32" s="34">
        <v>0</v>
      </c>
      <c r="E32" s="53">
        <f>D38</f>
        <v>0</v>
      </c>
      <c r="F32" s="53">
        <f t="shared" ref="F32:AB32" si="6">E38</f>
        <v>0</v>
      </c>
      <c r="G32" s="53">
        <f t="shared" si="6"/>
        <v>0</v>
      </c>
      <c r="H32" s="53">
        <f t="shared" si="6"/>
        <v>0</v>
      </c>
      <c r="I32" s="53">
        <f t="shared" si="6"/>
        <v>0</v>
      </c>
      <c r="J32" s="53">
        <f t="shared" si="6"/>
        <v>0</v>
      </c>
      <c r="K32" s="53">
        <f t="shared" si="6"/>
        <v>0</v>
      </c>
      <c r="L32" s="53">
        <f t="shared" si="6"/>
        <v>0</v>
      </c>
      <c r="M32" s="53">
        <f t="shared" si="6"/>
        <v>0</v>
      </c>
      <c r="N32" s="53">
        <f t="shared" si="6"/>
        <v>0</v>
      </c>
      <c r="O32" s="53">
        <f t="shared" si="6"/>
        <v>0</v>
      </c>
      <c r="P32" s="53">
        <f t="shared" si="6"/>
        <v>0</v>
      </c>
      <c r="Q32" s="53">
        <f t="shared" si="6"/>
        <v>0</v>
      </c>
      <c r="R32" s="53">
        <f t="shared" si="6"/>
        <v>0</v>
      </c>
      <c r="S32" s="53">
        <f t="shared" si="6"/>
        <v>0</v>
      </c>
      <c r="T32" s="53">
        <f t="shared" si="6"/>
        <v>0</v>
      </c>
      <c r="U32" s="53">
        <f t="shared" si="6"/>
        <v>0</v>
      </c>
      <c r="V32" s="53">
        <f t="shared" si="6"/>
        <v>0</v>
      </c>
      <c r="W32" s="53">
        <f t="shared" si="6"/>
        <v>0</v>
      </c>
      <c r="X32" s="53">
        <f t="shared" si="6"/>
        <v>0</v>
      </c>
      <c r="Y32" s="53">
        <f t="shared" si="6"/>
        <v>0</v>
      </c>
      <c r="Z32" s="53">
        <f t="shared" si="6"/>
        <v>0</v>
      </c>
      <c r="AA32" s="53">
        <f t="shared" si="6"/>
        <v>0</v>
      </c>
      <c r="AB32" s="53">
        <f t="shared" si="6"/>
        <v>0</v>
      </c>
    </row>
    <row r="33" spans="1:28" s="10" customFormat="1" ht="30.6" x14ac:dyDescent="0.25">
      <c r="A33" s="23" t="s">
        <v>179</v>
      </c>
      <c r="B33" s="34">
        <v>0</v>
      </c>
      <c r="C33" s="34">
        <v>0</v>
      </c>
      <c r="D33" s="34">
        <v>0</v>
      </c>
      <c r="E33" s="32">
        <f>D33*HLOOKUP(E$30,PRZEPŁYWY!$D$51:$Z$53,2)/100</f>
        <v>0</v>
      </c>
      <c r="F33" s="32">
        <f>E33*HLOOKUP(F$30,PRZEPŁYWY!$D$51:$Z$53,2)/100</f>
        <v>0</v>
      </c>
      <c r="G33" s="32">
        <f>F33*HLOOKUP(G$30,PRZEPŁYWY!$D$51:$Z$53,2)/100</f>
        <v>0</v>
      </c>
      <c r="H33" s="32">
        <f>G33*HLOOKUP(H$30,PRZEPŁYWY!$D$51:$Z$53,2)/100</f>
        <v>0</v>
      </c>
      <c r="I33" s="32">
        <f>H33*HLOOKUP(I$30,PRZEPŁYWY!$D$51:$Z$53,2)/100</f>
        <v>0</v>
      </c>
      <c r="J33" s="32">
        <f>I33*HLOOKUP(J$30,PRZEPŁYWY!$D$51:$Z$53,2)/100</f>
        <v>0</v>
      </c>
      <c r="K33" s="32">
        <f>J33*HLOOKUP(K$30,PRZEPŁYWY!$D$51:$Z$53,2)/100</f>
        <v>0</v>
      </c>
      <c r="L33" s="32">
        <f>K33*HLOOKUP(L$30,PRZEPŁYWY!$D$51:$Z$53,2)/100</f>
        <v>0</v>
      </c>
      <c r="M33" s="32">
        <f>L33*HLOOKUP(M$30,PRZEPŁYWY!$D$51:$Z$53,2)/100</f>
        <v>0</v>
      </c>
      <c r="N33" s="32">
        <f>M33*HLOOKUP(N$30,PRZEPŁYWY!$D$51:$Z$53,2)/100</f>
        <v>0</v>
      </c>
      <c r="O33" s="32">
        <f>N33*HLOOKUP(O$30,PRZEPŁYWY!$D$51:$Z$53,2)/100</f>
        <v>0</v>
      </c>
      <c r="P33" s="32">
        <f>O33*HLOOKUP(P$30,PRZEPŁYWY!$D$51:$Z$53,2)/100</f>
        <v>0</v>
      </c>
      <c r="Q33" s="32">
        <f>P33*HLOOKUP(Q$30,PRZEPŁYWY!$D$51:$Z$53,2)/100</f>
        <v>0</v>
      </c>
      <c r="R33" s="32">
        <f>Q33*HLOOKUP(R$30,PRZEPŁYWY!$D$51:$Z$53,2)/100</f>
        <v>0</v>
      </c>
      <c r="S33" s="32">
        <f>R33*HLOOKUP(S$30,PRZEPŁYWY!$D$51:$Z$53,2)/100</f>
        <v>0</v>
      </c>
      <c r="T33" s="32">
        <f>S33*HLOOKUP(T$30,PRZEPŁYWY!$D$51:$Z$53,2)/100</f>
        <v>0</v>
      </c>
      <c r="U33" s="32">
        <f>T33*HLOOKUP(U$30,PRZEPŁYWY!$D$51:$Z$53,2)/100</f>
        <v>0</v>
      </c>
      <c r="V33" s="32">
        <f>U33*HLOOKUP(V$30,PRZEPŁYWY!$D$51:$Z$53,2)/100</f>
        <v>0</v>
      </c>
      <c r="W33" s="32">
        <f>V33*HLOOKUP(W$30,PRZEPŁYWY!$D$51:$Z$53,2)/100</f>
        <v>0</v>
      </c>
      <c r="X33" s="32">
        <f>W33*HLOOKUP(X$30,PRZEPŁYWY!$D$51:$Z$53,2)/100</f>
        <v>0</v>
      </c>
      <c r="Y33" s="32">
        <f>X33*HLOOKUP(Y$30,PRZEPŁYWY!$D$51:$Z$53,2)/100</f>
        <v>0</v>
      </c>
      <c r="Z33" s="32">
        <f>Y33*HLOOKUP(Z$30,PRZEPŁYWY!$D$51:$Z$53,2)/100</f>
        <v>0</v>
      </c>
      <c r="AA33" s="32">
        <f>Z33*HLOOKUP(AA$30,PRZEPŁYWY!$D$51:$Z$53,2)/100</f>
        <v>0</v>
      </c>
      <c r="AB33" s="32">
        <f>AA33*HLOOKUP(AB$30,PRZEPŁYWY!$D$51:$Z$53,2)/100</f>
        <v>0</v>
      </c>
    </row>
    <row r="34" spans="1:28" s="10" customFormat="1" ht="30.6" x14ac:dyDescent="0.25">
      <c r="A34" s="23" t="s">
        <v>180</v>
      </c>
      <c r="B34" s="34">
        <v>0</v>
      </c>
      <c r="C34" s="34">
        <v>0</v>
      </c>
      <c r="D34" s="34">
        <v>0</v>
      </c>
      <c r="E34" s="32">
        <f>D34*HLOOKUP(E$30,PRZEPŁYWY!$D$51:$Z$53,2)/100</f>
        <v>0</v>
      </c>
      <c r="F34" s="32">
        <f>E34*HLOOKUP(F$30,PRZEPŁYWY!$D$51:$Z$53,2)/100</f>
        <v>0</v>
      </c>
      <c r="G34" s="32">
        <f>F34*HLOOKUP(G$30,PRZEPŁYWY!$D$51:$Z$53,2)/100</f>
        <v>0</v>
      </c>
      <c r="H34" s="32">
        <f>G34*HLOOKUP(H$30,PRZEPŁYWY!$D$51:$Z$53,2)/100</f>
        <v>0</v>
      </c>
      <c r="I34" s="32">
        <f>H34*HLOOKUP(I$30,PRZEPŁYWY!$D$51:$Z$53,2)/100</f>
        <v>0</v>
      </c>
      <c r="J34" s="32">
        <f>I34*HLOOKUP(J$30,PRZEPŁYWY!$D$51:$Z$53,2)/100</f>
        <v>0</v>
      </c>
      <c r="K34" s="32">
        <f>J34*HLOOKUP(K$30,PRZEPŁYWY!$D$51:$Z$53,2)/100</f>
        <v>0</v>
      </c>
      <c r="L34" s="32">
        <f>K34*HLOOKUP(L$30,PRZEPŁYWY!$D$51:$Z$53,2)/100</f>
        <v>0</v>
      </c>
      <c r="M34" s="32">
        <f>L34*HLOOKUP(M$30,PRZEPŁYWY!$D$51:$Z$53,2)/100</f>
        <v>0</v>
      </c>
      <c r="N34" s="32">
        <f>M34*HLOOKUP(N$30,PRZEPŁYWY!$D$51:$Z$53,2)/100</f>
        <v>0</v>
      </c>
      <c r="O34" s="32">
        <f>N34*HLOOKUP(O$30,PRZEPŁYWY!$D$51:$Z$53,2)/100</f>
        <v>0</v>
      </c>
      <c r="P34" s="32">
        <f>O34*HLOOKUP(P$30,PRZEPŁYWY!$D$51:$Z$53,2)/100</f>
        <v>0</v>
      </c>
      <c r="Q34" s="32">
        <f>P34*HLOOKUP(Q$30,PRZEPŁYWY!$D$51:$Z$53,2)/100</f>
        <v>0</v>
      </c>
      <c r="R34" s="32">
        <f>Q34*HLOOKUP(R$30,PRZEPŁYWY!$D$51:$Z$53,2)/100</f>
        <v>0</v>
      </c>
      <c r="S34" s="32">
        <f>R34*HLOOKUP(S$30,PRZEPŁYWY!$D$51:$Z$53,2)/100</f>
        <v>0</v>
      </c>
      <c r="T34" s="32">
        <f>S34*HLOOKUP(T$30,PRZEPŁYWY!$D$51:$Z$53,2)/100</f>
        <v>0</v>
      </c>
      <c r="U34" s="32">
        <f>T34*HLOOKUP(U$30,PRZEPŁYWY!$D$51:$Z$53,2)/100</f>
        <v>0</v>
      </c>
      <c r="V34" s="32">
        <f>U34*HLOOKUP(V$30,PRZEPŁYWY!$D$51:$Z$53,2)/100</f>
        <v>0</v>
      </c>
      <c r="W34" s="32">
        <f>V34*HLOOKUP(W$30,PRZEPŁYWY!$D$51:$Z$53,2)/100</f>
        <v>0</v>
      </c>
      <c r="X34" s="32">
        <f>W34*HLOOKUP(X$30,PRZEPŁYWY!$D$51:$Z$53,2)/100</f>
        <v>0</v>
      </c>
      <c r="Y34" s="32">
        <f>X34*HLOOKUP(Y$30,PRZEPŁYWY!$D$51:$Z$53,2)/100</f>
        <v>0</v>
      </c>
      <c r="Z34" s="32">
        <f>Y34*HLOOKUP(Z$30,PRZEPŁYWY!$D$51:$Z$53,2)/100</f>
        <v>0</v>
      </c>
      <c r="AA34" s="32">
        <f>Z34*HLOOKUP(AA$30,PRZEPŁYWY!$D$51:$Z$53,2)/100</f>
        <v>0</v>
      </c>
      <c r="AB34" s="32">
        <f>AA34*HLOOKUP(AB$30,PRZEPŁYWY!$D$51:$Z$53,2)/100</f>
        <v>0</v>
      </c>
    </row>
    <row r="35" spans="1:28" s="10" customFormat="1" ht="61.8" x14ac:dyDescent="0.25">
      <c r="A35" s="23" t="s">
        <v>181</v>
      </c>
      <c r="B35" s="34">
        <v>0</v>
      </c>
      <c r="C35" s="34">
        <v>0</v>
      </c>
      <c r="D35" s="34">
        <v>0</v>
      </c>
      <c r="E35" s="32">
        <f>D35*HLOOKUP(E$30,PRZEPŁYWY!$D$51:$Z$53,2)/100</f>
        <v>0</v>
      </c>
      <c r="F35" s="32">
        <f>E35*HLOOKUP(F$30,PRZEPŁYWY!$D$51:$Z$53,2)/100</f>
        <v>0</v>
      </c>
      <c r="G35" s="32">
        <f>F35*HLOOKUP(G$30,PRZEPŁYWY!$D$51:$Z$53,2)/100</f>
        <v>0</v>
      </c>
      <c r="H35" s="32">
        <f>G35*HLOOKUP(H$30,PRZEPŁYWY!$D$51:$Z$53,2)/100</f>
        <v>0</v>
      </c>
      <c r="I35" s="32">
        <f>H35*HLOOKUP(I$30,PRZEPŁYWY!$D$51:$Z$53,2)/100</f>
        <v>0</v>
      </c>
      <c r="J35" s="32">
        <f>I35*HLOOKUP(J$30,PRZEPŁYWY!$D$51:$Z$53,2)/100</f>
        <v>0</v>
      </c>
      <c r="K35" s="32">
        <f>J35*HLOOKUP(K$30,PRZEPŁYWY!$D$51:$Z$53,2)/100</f>
        <v>0</v>
      </c>
      <c r="L35" s="32">
        <f>K35*HLOOKUP(L$30,PRZEPŁYWY!$D$51:$Z$53,2)/100</f>
        <v>0</v>
      </c>
      <c r="M35" s="32">
        <f>L35*HLOOKUP(M$30,PRZEPŁYWY!$D$51:$Z$53,2)/100</f>
        <v>0</v>
      </c>
      <c r="N35" s="32">
        <f>M35*HLOOKUP(N$30,PRZEPŁYWY!$D$51:$Z$53,2)/100</f>
        <v>0</v>
      </c>
      <c r="O35" s="32">
        <f>N35*HLOOKUP(O$30,PRZEPŁYWY!$D$51:$Z$53,2)/100</f>
        <v>0</v>
      </c>
      <c r="P35" s="32">
        <f>O35*HLOOKUP(P$30,PRZEPŁYWY!$D$51:$Z$53,2)/100</f>
        <v>0</v>
      </c>
      <c r="Q35" s="32">
        <f>P35*HLOOKUP(Q$30,PRZEPŁYWY!$D$51:$Z$53,2)/100</f>
        <v>0</v>
      </c>
      <c r="R35" s="32">
        <f>Q35*HLOOKUP(R$30,PRZEPŁYWY!$D$51:$Z$53,2)/100</f>
        <v>0</v>
      </c>
      <c r="S35" s="32">
        <f>R35*HLOOKUP(S$30,PRZEPŁYWY!$D$51:$Z$53,2)/100</f>
        <v>0</v>
      </c>
      <c r="T35" s="32">
        <f>S35*HLOOKUP(T$30,PRZEPŁYWY!$D$51:$Z$53,2)/100</f>
        <v>0</v>
      </c>
      <c r="U35" s="32">
        <f>T35*HLOOKUP(U$30,PRZEPŁYWY!$D$51:$Z$53,2)/100</f>
        <v>0</v>
      </c>
      <c r="V35" s="32">
        <f>U35*HLOOKUP(V$30,PRZEPŁYWY!$D$51:$Z$53,2)/100</f>
        <v>0</v>
      </c>
      <c r="W35" s="32">
        <f>V35*HLOOKUP(W$30,PRZEPŁYWY!$D$51:$Z$53,2)/100</f>
        <v>0</v>
      </c>
      <c r="X35" s="32">
        <f>W35*HLOOKUP(X$30,PRZEPŁYWY!$D$51:$Z$53,2)/100</f>
        <v>0</v>
      </c>
      <c r="Y35" s="32">
        <f>X35*HLOOKUP(Y$30,PRZEPŁYWY!$D$51:$Z$53,2)/100</f>
        <v>0</v>
      </c>
      <c r="Z35" s="32">
        <f>Y35*HLOOKUP(Z$30,PRZEPŁYWY!$D$51:$Z$53,2)/100</f>
        <v>0</v>
      </c>
      <c r="AA35" s="32">
        <f>Z35*HLOOKUP(AA$30,PRZEPŁYWY!$D$51:$Z$53,2)/100</f>
        <v>0</v>
      </c>
      <c r="AB35" s="32">
        <f>AA35*HLOOKUP(AB$30,PRZEPŁYWY!$D$51:$Z$53,2)/100</f>
        <v>0</v>
      </c>
    </row>
    <row r="36" spans="1:28" s="10" customFormat="1" x14ac:dyDescent="0.25">
      <c r="A36" s="23" t="s">
        <v>182</v>
      </c>
      <c r="B36" s="50"/>
      <c r="C36" s="50"/>
      <c r="D36" s="32">
        <f>B19</f>
        <v>0</v>
      </c>
      <c r="E36" s="32">
        <f t="shared" ref="E36:AB36" si="7">C19</f>
        <v>0</v>
      </c>
      <c r="F36" s="32">
        <f t="shared" si="7"/>
        <v>0</v>
      </c>
      <c r="G36" s="32">
        <f t="shared" si="7"/>
        <v>0</v>
      </c>
      <c r="H36" s="32">
        <f t="shared" si="7"/>
        <v>0</v>
      </c>
      <c r="I36" s="32">
        <f t="shared" si="7"/>
        <v>0</v>
      </c>
      <c r="J36" s="32">
        <f t="shared" si="7"/>
        <v>0</v>
      </c>
      <c r="K36" s="32">
        <f t="shared" si="7"/>
        <v>0</v>
      </c>
      <c r="L36" s="32">
        <f t="shared" si="7"/>
        <v>0</v>
      </c>
      <c r="M36" s="32">
        <f t="shared" si="7"/>
        <v>0</v>
      </c>
      <c r="N36" s="32">
        <f t="shared" si="7"/>
        <v>0</v>
      </c>
      <c r="O36" s="32">
        <f t="shared" si="7"/>
        <v>0</v>
      </c>
      <c r="P36" s="32">
        <f t="shared" si="7"/>
        <v>0</v>
      </c>
      <c r="Q36" s="32">
        <f t="shared" si="7"/>
        <v>0</v>
      </c>
      <c r="R36" s="32">
        <f t="shared" si="7"/>
        <v>0</v>
      </c>
      <c r="S36" s="32">
        <f t="shared" si="7"/>
        <v>0</v>
      </c>
      <c r="T36" s="32">
        <f t="shared" si="7"/>
        <v>0</v>
      </c>
      <c r="U36" s="32">
        <f t="shared" si="7"/>
        <v>0</v>
      </c>
      <c r="V36" s="32">
        <f t="shared" si="7"/>
        <v>0</v>
      </c>
      <c r="W36" s="32">
        <f t="shared" si="7"/>
        <v>0</v>
      </c>
      <c r="X36" s="32">
        <f t="shared" si="7"/>
        <v>0</v>
      </c>
      <c r="Y36" s="32">
        <f t="shared" si="7"/>
        <v>0</v>
      </c>
      <c r="Z36" s="32">
        <f t="shared" si="7"/>
        <v>0</v>
      </c>
      <c r="AA36" s="32">
        <f t="shared" si="7"/>
        <v>0</v>
      </c>
      <c r="AB36" s="32">
        <f t="shared" si="7"/>
        <v>0</v>
      </c>
    </row>
    <row r="37" spans="1:28" x14ac:dyDescent="0.25">
      <c r="A37" s="23" t="s">
        <v>183</v>
      </c>
      <c r="B37" s="34">
        <v>0</v>
      </c>
      <c r="C37" s="34">
        <v>0</v>
      </c>
      <c r="D37" s="34">
        <v>0</v>
      </c>
      <c r="E37" s="32">
        <f>D37*HLOOKUP(E$30,PRZEPŁYWY!$D$51:$Z$53,2)/100</f>
        <v>0</v>
      </c>
      <c r="F37" s="32">
        <f>E37*HLOOKUP(F$30,PRZEPŁYWY!$D$51:$Z$53,2)/100</f>
        <v>0</v>
      </c>
      <c r="G37" s="32">
        <f>F37*HLOOKUP(G$30,PRZEPŁYWY!$D$51:$Z$53,2)/100</f>
        <v>0</v>
      </c>
      <c r="H37" s="32">
        <f>G37*HLOOKUP(H$30,PRZEPŁYWY!$D$51:$Z$53,2)/100</f>
        <v>0</v>
      </c>
      <c r="I37" s="32">
        <f>H37*HLOOKUP(I$30,PRZEPŁYWY!$D$51:$Z$53,2)/100</f>
        <v>0</v>
      </c>
      <c r="J37" s="32">
        <f>I37*HLOOKUP(J$30,PRZEPŁYWY!$D$51:$Z$53,2)/100</f>
        <v>0</v>
      </c>
      <c r="K37" s="32">
        <f>J37*HLOOKUP(K$30,PRZEPŁYWY!$D$51:$Z$53,2)/100</f>
        <v>0</v>
      </c>
      <c r="L37" s="32">
        <f>K37*HLOOKUP(L$30,PRZEPŁYWY!$D$51:$Z$53,2)/100</f>
        <v>0</v>
      </c>
      <c r="M37" s="32">
        <f>L37*HLOOKUP(M$30,PRZEPŁYWY!$D$51:$Z$53,2)/100</f>
        <v>0</v>
      </c>
      <c r="N37" s="32">
        <f>M37*HLOOKUP(N$30,PRZEPŁYWY!$D$51:$Z$53,2)/100</f>
        <v>0</v>
      </c>
      <c r="O37" s="32">
        <f>N37*HLOOKUP(O$30,PRZEPŁYWY!$D$51:$Z$53,2)/100</f>
        <v>0</v>
      </c>
      <c r="P37" s="32">
        <f>O37*HLOOKUP(P$30,PRZEPŁYWY!$D$51:$Z$53,2)/100</f>
        <v>0</v>
      </c>
      <c r="Q37" s="32">
        <f>P37*HLOOKUP(Q$30,PRZEPŁYWY!$D$51:$Z$53,2)/100</f>
        <v>0</v>
      </c>
      <c r="R37" s="32">
        <f>Q37*HLOOKUP(R$30,PRZEPŁYWY!$D$51:$Z$53,2)/100</f>
        <v>0</v>
      </c>
      <c r="S37" s="32">
        <f>R37*HLOOKUP(S$30,PRZEPŁYWY!$D$51:$Z$53,2)/100</f>
        <v>0</v>
      </c>
      <c r="T37" s="32">
        <f>S37*HLOOKUP(T$30,PRZEPŁYWY!$D$51:$Z$53,2)/100</f>
        <v>0</v>
      </c>
      <c r="U37" s="32">
        <f>T37*HLOOKUP(U$30,PRZEPŁYWY!$D$51:$Z$53,2)/100</f>
        <v>0</v>
      </c>
      <c r="V37" s="32">
        <f>U37*HLOOKUP(V$30,PRZEPŁYWY!$D$51:$Z$53,2)/100</f>
        <v>0</v>
      </c>
      <c r="W37" s="32">
        <f>V37*HLOOKUP(W$30,PRZEPŁYWY!$D$51:$Z$53,2)/100</f>
        <v>0</v>
      </c>
      <c r="X37" s="32">
        <f>W37*HLOOKUP(X$30,PRZEPŁYWY!$D$51:$Z$53,2)/100</f>
        <v>0</v>
      </c>
      <c r="Y37" s="32">
        <f>X37*HLOOKUP(Y$30,PRZEPŁYWY!$D$51:$Z$53,2)/100</f>
        <v>0</v>
      </c>
      <c r="Z37" s="32">
        <f>Y37*HLOOKUP(Z$30,PRZEPŁYWY!$D$51:$Z$53,2)/100</f>
        <v>0</v>
      </c>
      <c r="AA37" s="32">
        <f>Z37*HLOOKUP(AA$30,PRZEPŁYWY!$D$51:$Z$53,2)/100</f>
        <v>0</v>
      </c>
      <c r="AB37" s="32">
        <f>AA37*HLOOKUP(AB$30,PRZEPŁYWY!$D$51:$Z$53,2)/100</f>
        <v>0</v>
      </c>
    </row>
    <row r="38" spans="1:28" ht="31.2" x14ac:dyDescent="0.25">
      <c r="A38" s="51" t="s">
        <v>184</v>
      </c>
      <c r="B38" s="53">
        <f>B31+B32+B33-B34-B35+B36+B37</f>
        <v>0</v>
      </c>
      <c r="C38" s="53">
        <f t="shared" ref="C38:AB38" si="8">C31+C32+C33-C34-C35+C36+C37</f>
        <v>0</v>
      </c>
      <c r="D38" s="53">
        <f t="shared" si="8"/>
        <v>0</v>
      </c>
      <c r="E38" s="53">
        <f t="shared" si="8"/>
        <v>0</v>
      </c>
      <c r="F38" s="53">
        <f t="shared" si="8"/>
        <v>0</v>
      </c>
      <c r="G38" s="53">
        <f t="shared" si="8"/>
        <v>0</v>
      </c>
      <c r="H38" s="53">
        <f t="shared" si="8"/>
        <v>0</v>
      </c>
      <c r="I38" s="53">
        <f t="shared" si="8"/>
        <v>0</v>
      </c>
      <c r="J38" s="53">
        <f t="shared" si="8"/>
        <v>0</v>
      </c>
      <c r="K38" s="53">
        <f t="shared" si="8"/>
        <v>0</v>
      </c>
      <c r="L38" s="53">
        <f t="shared" si="8"/>
        <v>0</v>
      </c>
      <c r="M38" s="53">
        <f t="shared" si="8"/>
        <v>0</v>
      </c>
      <c r="N38" s="53">
        <f t="shared" si="8"/>
        <v>0</v>
      </c>
      <c r="O38" s="53">
        <f t="shared" si="8"/>
        <v>0</v>
      </c>
      <c r="P38" s="53">
        <f t="shared" si="8"/>
        <v>0</v>
      </c>
      <c r="Q38" s="53">
        <f t="shared" si="8"/>
        <v>0</v>
      </c>
      <c r="R38" s="53">
        <f t="shared" si="8"/>
        <v>0</v>
      </c>
      <c r="S38" s="53">
        <f t="shared" si="8"/>
        <v>0</v>
      </c>
      <c r="T38" s="53">
        <f t="shared" si="8"/>
        <v>0</v>
      </c>
      <c r="U38" s="53">
        <f t="shared" si="8"/>
        <v>0</v>
      </c>
      <c r="V38" s="53">
        <f t="shared" si="8"/>
        <v>0</v>
      </c>
      <c r="W38" s="53">
        <f t="shared" si="8"/>
        <v>0</v>
      </c>
      <c r="X38" s="53">
        <f t="shared" si="8"/>
        <v>0</v>
      </c>
      <c r="Y38" s="53">
        <f t="shared" si="8"/>
        <v>0</v>
      </c>
      <c r="Z38" s="53">
        <f t="shared" si="8"/>
        <v>0</v>
      </c>
      <c r="AA38" s="53">
        <f t="shared" si="8"/>
        <v>0</v>
      </c>
      <c r="AB38" s="53">
        <f t="shared" si="8"/>
        <v>0</v>
      </c>
    </row>
    <row r="40" spans="1:28" x14ac:dyDescent="0.25">
      <c r="A40" s="10"/>
      <c r="B40" s="10"/>
      <c r="C40" s="10"/>
      <c r="D40" s="10"/>
      <c r="E40" s="10"/>
    </row>
  </sheetData>
  <mergeCells count="10">
    <mergeCell ref="B29:C29"/>
    <mergeCell ref="A26:B27"/>
    <mergeCell ref="A1:K1"/>
    <mergeCell ref="L1:P4"/>
    <mergeCell ref="A2:K2"/>
    <mergeCell ref="A22:A23"/>
    <mergeCell ref="B22:B23"/>
    <mergeCell ref="C24:M24"/>
    <mergeCell ref="D26:Z27"/>
    <mergeCell ref="D29:AB2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28"/>
  <sheetViews>
    <sheetView topLeftCell="A4" workbookViewId="0">
      <selection activeCell="B26" sqref="B26:B27"/>
    </sheetView>
  </sheetViews>
  <sheetFormatPr defaultColWidth="8.88671875" defaultRowHeight="13.8" x14ac:dyDescent="0.25"/>
  <cols>
    <col min="1" max="1" width="31.109375" style="84" customWidth="1"/>
    <col min="2" max="16" width="13.6640625" style="84" customWidth="1"/>
    <col min="17" max="16384" width="8.88671875" style="84"/>
  </cols>
  <sheetData>
    <row r="1" spans="1:26" ht="24.6" x14ac:dyDescent="0.25">
      <c r="A1" s="265" t="s">
        <v>252</v>
      </c>
      <c r="B1" s="266"/>
      <c r="C1" s="266"/>
      <c r="D1" s="266"/>
      <c r="E1" s="266"/>
      <c r="F1" s="266"/>
      <c r="G1" s="266"/>
      <c r="H1" s="266"/>
      <c r="I1" s="266"/>
      <c r="J1" s="266"/>
      <c r="K1" s="267"/>
      <c r="L1" s="268" t="s">
        <v>253</v>
      </c>
      <c r="M1" s="268"/>
      <c r="N1" s="268"/>
      <c r="O1" s="268"/>
      <c r="P1" s="268"/>
    </row>
    <row r="2" spans="1:26" x14ac:dyDescent="0.25">
      <c r="A2" s="269" t="s">
        <v>255</v>
      </c>
      <c r="B2" s="270"/>
      <c r="C2" s="270"/>
      <c r="D2" s="270"/>
      <c r="E2" s="270"/>
      <c r="F2" s="270"/>
      <c r="G2" s="270"/>
      <c r="H2" s="270"/>
      <c r="I2" s="270"/>
      <c r="J2" s="270"/>
      <c r="K2" s="271"/>
      <c r="L2" s="268"/>
      <c r="M2" s="268"/>
      <c r="N2" s="268"/>
      <c r="O2" s="268"/>
      <c r="P2" s="268"/>
    </row>
    <row r="3" spans="1:26" x14ac:dyDescent="0.25">
      <c r="L3" s="268"/>
      <c r="M3" s="268"/>
      <c r="N3" s="268"/>
      <c r="O3" s="268"/>
      <c r="P3" s="268"/>
    </row>
    <row r="4" spans="1:26" s="86" customFormat="1" x14ac:dyDescent="0.25">
      <c r="A4" s="85" t="s">
        <v>238</v>
      </c>
      <c r="C4" s="87"/>
      <c r="L4" s="268"/>
      <c r="M4" s="268"/>
      <c r="N4" s="268"/>
      <c r="O4" s="268"/>
      <c r="P4" s="268"/>
    </row>
    <row r="5" spans="1:26" s="86" customFormat="1" x14ac:dyDescent="0.25"/>
    <row r="6" spans="1:26" s="90" customFormat="1" ht="13.2" x14ac:dyDescent="0.25">
      <c r="A6" s="88"/>
      <c r="B6" s="89">
        <f>TRWAŁOŚĆ!B6</f>
        <v>2023</v>
      </c>
      <c r="C6" s="89">
        <f>B6+1</f>
        <v>2024</v>
      </c>
      <c r="D6" s="89">
        <f t="shared" ref="D6:Z6" si="0">C6+1</f>
        <v>2025</v>
      </c>
      <c r="E6" s="89">
        <f t="shared" si="0"/>
        <v>2026</v>
      </c>
      <c r="F6" s="89">
        <f t="shared" si="0"/>
        <v>2027</v>
      </c>
      <c r="G6" s="89">
        <f t="shared" si="0"/>
        <v>2028</v>
      </c>
      <c r="H6" s="89">
        <f t="shared" si="0"/>
        <v>2029</v>
      </c>
      <c r="I6" s="89">
        <f t="shared" si="0"/>
        <v>2030</v>
      </c>
      <c r="J6" s="89">
        <f t="shared" si="0"/>
        <v>2031</v>
      </c>
      <c r="K6" s="89">
        <f t="shared" si="0"/>
        <v>2032</v>
      </c>
      <c r="L6" s="89">
        <f t="shared" si="0"/>
        <v>2033</v>
      </c>
      <c r="M6" s="89">
        <f t="shared" si="0"/>
        <v>2034</v>
      </c>
      <c r="N6" s="89">
        <f t="shared" si="0"/>
        <v>2035</v>
      </c>
      <c r="O6" s="89">
        <f t="shared" si="0"/>
        <v>2036</v>
      </c>
      <c r="P6" s="89">
        <f t="shared" si="0"/>
        <v>2037</v>
      </c>
      <c r="Q6" s="89">
        <f t="shared" si="0"/>
        <v>2038</v>
      </c>
      <c r="R6" s="89">
        <f t="shared" si="0"/>
        <v>2039</v>
      </c>
      <c r="S6" s="89">
        <f t="shared" si="0"/>
        <v>2040</v>
      </c>
      <c r="T6" s="89">
        <f t="shared" si="0"/>
        <v>2041</v>
      </c>
      <c r="U6" s="89">
        <f t="shared" si="0"/>
        <v>2042</v>
      </c>
      <c r="V6" s="89">
        <f t="shared" si="0"/>
        <v>2043</v>
      </c>
      <c r="W6" s="89">
        <f t="shared" si="0"/>
        <v>2044</v>
      </c>
      <c r="X6" s="89">
        <f t="shared" si="0"/>
        <v>2045</v>
      </c>
      <c r="Y6" s="89">
        <f t="shared" si="0"/>
        <v>2046</v>
      </c>
      <c r="Z6" s="89">
        <f t="shared" si="0"/>
        <v>2047</v>
      </c>
    </row>
    <row r="7" spans="1:26" s="90" customFormat="1" ht="13.2" x14ac:dyDescent="0.25">
      <c r="A7" s="91" t="s">
        <v>239</v>
      </c>
      <c r="B7" s="92">
        <f>TRWAŁOŚĆ!B12</f>
        <v>0</v>
      </c>
      <c r="C7" s="92">
        <f>TRWAŁOŚĆ!C12</f>
        <v>0</v>
      </c>
      <c r="D7" s="92">
        <f>TRWAŁOŚĆ!D12</f>
        <v>0</v>
      </c>
      <c r="E7" s="92">
        <f>TRWAŁOŚĆ!E12</f>
        <v>0</v>
      </c>
      <c r="F7" s="92">
        <f>TRWAŁOŚĆ!F12</f>
        <v>0</v>
      </c>
      <c r="G7" s="92">
        <f>TRWAŁOŚĆ!G12</f>
        <v>0</v>
      </c>
      <c r="H7" s="92">
        <f>TRWAŁOŚĆ!H12</f>
        <v>0</v>
      </c>
      <c r="I7" s="92">
        <f>TRWAŁOŚĆ!I12</f>
        <v>0</v>
      </c>
      <c r="J7" s="92">
        <f>TRWAŁOŚĆ!J12</f>
        <v>0</v>
      </c>
      <c r="K7" s="92">
        <f>TRWAŁOŚĆ!K12</f>
        <v>0</v>
      </c>
      <c r="L7" s="92">
        <f>TRWAŁOŚĆ!L12</f>
        <v>0</v>
      </c>
      <c r="M7" s="92">
        <f>TRWAŁOŚĆ!M12</f>
        <v>0</v>
      </c>
      <c r="N7" s="92">
        <f>TRWAŁOŚĆ!N12</f>
        <v>0</v>
      </c>
      <c r="O7" s="92">
        <f>TRWAŁOŚĆ!O12</f>
        <v>0</v>
      </c>
      <c r="P7" s="92">
        <f>TRWAŁOŚĆ!P12</f>
        <v>0</v>
      </c>
      <c r="Q7" s="92">
        <f>TRWAŁOŚĆ!Q12</f>
        <v>0</v>
      </c>
      <c r="R7" s="92">
        <f>TRWAŁOŚĆ!R12</f>
        <v>0</v>
      </c>
      <c r="S7" s="92">
        <f>TRWAŁOŚĆ!S12</f>
        <v>0</v>
      </c>
      <c r="T7" s="92">
        <f>TRWAŁOŚĆ!T12</f>
        <v>0</v>
      </c>
      <c r="U7" s="92">
        <f>TRWAŁOŚĆ!U12</f>
        <v>0</v>
      </c>
      <c r="V7" s="92">
        <f>TRWAŁOŚĆ!V12</f>
        <v>0</v>
      </c>
      <c r="W7" s="92">
        <f>TRWAŁOŚĆ!W12</f>
        <v>0</v>
      </c>
      <c r="X7" s="92">
        <f>TRWAŁOŚĆ!X12</f>
        <v>0</v>
      </c>
      <c r="Y7" s="92">
        <f>TRWAŁOŚĆ!Y12</f>
        <v>0</v>
      </c>
      <c r="Z7" s="92">
        <f>TRWAŁOŚĆ!Z12</f>
        <v>0</v>
      </c>
    </row>
    <row r="8" spans="1:26" s="90" customFormat="1" ht="15" x14ac:dyDescent="0.25">
      <c r="A8" s="91" t="s">
        <v>154</v>
      </c>
      <c r="B8" s="41"/>
      <c r="C8" s="41"/>
      <c r="D8" s="41"/>
      <c r="E8" s="41"/>
      <c r="F8" s="41"/>
      <c r="G8" s="41"/>
      <c r="H8" s="41"/>
      <c r="I8" s="41"/>
      <c r="J8" s="41"/>
      <c r="K8" s="41"/>
      <c r="L8" s="41"/>
      <c r="M8" s="41"/>
      <c r="N8" s="41"/>
      <c r="O8" s="41"/>
      <c r="P8" s="41"/>
      <c r="Q8" s="41"/>
      <c r="R8" s="41"/>
      <c r="S8" s="41"/>
      <c r="T8" s="41"/>
      <c r="U8" s="41"/>
      <c r="V8" s="41"/>
      <c r="W8" s="41"/>
      <c r="X8" s="41"/>
      <c r="Y8" s="41"/>
      <c r="Z8" s="14"/>
    </row>
    <row r="9" spans="1:26" s="90" customFormat="1" ht="13.2" x14ac:dyDescent="0.25">
      <c r="A9" s="91" t="s">
        <v>240</v>
      </c>
      <c r="B9" s="92">
        <f>TRWAŁOŚĆ!B18</f>
        <v>0</v>
      </c>
      <c r="C9" s="92">
        <f>TRWAŁOŚĆ!C18</f>
        <v>0</v>
      </c>
      <c r="D9" s="92">
        <f>TRWAŁOŚĆ!D18</f>
        <v>0</v>
      </c>
      <c r="E9" s="92">
        <f>TRWAŁOŚĆ!E18</f>
        <v>0</v>
      </c>
      <c r="F9" s="92">
        <f>TRWAŁOŚĆ!F18</f>
        <v>0</v>
      </c>
      <c r="G9" s="92">
        <f>TRWAŁOŚĆ!G18</f>
        <v>0</v>
      </c>
      <c r="H9" s="92">
        <f>TRWAŁOŚĆ!H18</f>
        <v>0</v>
      </c>
      <c r="I9" s="92">
        <f>TRWAŁOŚĆ!I18</f>
        <v>0</v>
      </c>
      <c r="J9" s="92">
        <f>TRWAŁOŚĆ!J18</f>
        <v>0</v>
      </c>
      <c r="K9" s="92">
        <f>TRWAŁOŚĆ!K18</f>
        <v>0</v>
      </c>
      <c r="L9" s="92">
        <f>TRWAŁOŚĆ!L18</f>
        <v>0</v>
      </c>
      <c r="M9" s="92">
        <f>TRWAŁOŚĆ!M18</f>
        <v>0</v>
      </c>
      <c r="N9" s="92">
        <f>TRWAŁOŚĆ!N18</f>
        <v>0</v>
      </c>
      <c r="O9" s="92">
        <f>TRWAŁOŚĆ!O18</f>
        <v>0</v>
      </c>
      <c r="P9" s="92">
        <f>TRWAŁOŚĆ!P18</f>
        <v>0</v>
      </c>
      <c r="Q9" s="92">
        <f>TRWAŁOŚĆ!Q18</f>
        <v>0</v>
      </c>
      <c r="R9" s="92">
        <f>TRWAŁOŚĆ!R18</f>
        <v>0</v>
      </c>
      <c r="S9" s="92">
        <f>TRWAŁOŚĆ!S18</f>
        <v>0</v>
      </c>
      <c r="T9" s="92">
        <f>TRWAŁOŚĆ!T18</f>
        <v>0</v>
      </c>
      <c r="U9" s="92">
        <f>TRWAŁOŚĆ!U18</f>
        <v>0</v>
      </c>
      <c r="V9" s="92">
        <f>TRWAŁOŚĆ!V18</f>
        <v>0</v>
      </c>
      <c r="W9" s="92">
        <f>TRWAŁOŚĆ!W18</f>
        <v>0</v>
      </c>
      <c r="X9" s="92">
        <f>TRWAŁOŚĆ!X18</f>
        <v>0</v>
      </c>
      <c r="Y9" s="92">
        <f>TRWAŁOŚĆ!Y18</f>
        <v>0</v>
      </c>
      <c r="Z9" s="92">
        <f>TRWAŁOŚĆ!Z18</f>
        <v>0</v>
      </c>
    </row>
    <row r="10" spans="1:26" s="90" customFormat="1" ht="13.2" x14ac:dyDescent="0.25">
      <c r="A10" s="83" t="s">
        <v>241</v>
      </c>
      <c r="B10" s="93"/>
      <c r="C10" s="93"/>
      <c r="D10" s="93"/>
      <c r="E10" s="93"/>
      <c r="F10" s="93"/>
      <c r="G10" s="93"/>
      <c r="H10" s="93"/>
      <c r="I10" s="93"/>
      <c r="J10" s="93"/>
      <c r="K10" s="93"/>
      <c r="L10" s="93"/>
      <c r="M10" s="93"/>
      <c r="N10" s="93"/>
      <c r="O10" s="93"/>
      <c r="P10" s="93"/>
      <c r="Q10" s="93"/>
      <c r="R10" s="93"/>
      <c r="S10" s="93"/>
      <c r="T10" s="93"/>
      <c r="U10" s="93"/>
      <c r="V10" s="93"/>
      <c r="W10" s="93"/>
      <c r="X10" s="93"/>
      <c r="Y10" s="93"/>
      <c r="Z10" s="93"/>
    </row>
    <row r="11" spans="1:26" s="90" customFormat="1" ht="13.2" x14ac:dyDescent="0.25">
      <c r="A11" s="83" t="s">
        <v>288</v>
      </c>
      <c r="B11" s="93"/>
      <c r="C11" s="93"/>
      <c r="D11" s="93"/>
      <c r="E11" s="93"/>
      <c r="F11" s="93"/>
      <c r="G11" s="93"/>
      <c r="H11" s="93"/>
      <c r="I11" s="93"/>
      <c r="J11" s="93"/>
      <c r="K11" s="93"/>
      <c r="L11" s="93"/>
      <c r="M11" s="93"/>
      <c r="N11" s="93"/>
      <c r="O11" s="93"/>
      <c r="P11" s="93"/>
      <c r="Q11" s="93"/>
      <c r="R11" s="93"/>
      <c r="S11" s="93"/>
      <c r="T11" s="93"/>
      <c r="U11" s="93"/>
      <c r="V11" s="93"/>
      <c r="W11" s="93"/>
      <c r="X11" s="93"/>
      <c r="Y11" s="93"/>
      <c r="Z11" s="93"/>
    </row>
    <row r="12" spans="1:26" s="90" customFormat="1" ht="13.2" x14ac:dyDescent="0.25">
      <c r="A12" s="91" t="s">
        <v>242</v>
      </c>
      <c r="B12" s="94">
        <f>B7+B8-B9+B10+B11</f>
        <v>0</v>
      </c>
      <c r="C12" s="94">
        <f t="shared" ref="C12:Z12" si="1">C7+C8-C9+C10+C11</f>
        <v>0</v>
      </c>
      <c r="D12" s="94">
        <f t="shared" si="1"/>
        <v>0</v>
      </c>
      <c r="E12" s="94">
        <f t="shared" si="1"/>
        <v>0</v>
      </c>
      <c r="F12" s="94">
        <f t="shared" si="1"/>
        <v>0</v>
      </c>
      <c r="G12" s="94">
        <f t="shared" si="1"/>
        <v>0</v>
      </c>
      <c r="H12" s="94">
        <f t="shared" si="1"/>
        <v>0</v>
      </c>
      <c r="I12" s="94">
        <f t="shared" si="1"/>
        <v>0</v>
      </c>
      <c r="J12" s="94">
        <f t="shared" si="1"/>
        <v>0</v>
      </c>
      <c r="K12" s="94">
        <f t="shared" si="1"/>
        <v>0</v>
      </c>
      <c r="L12" s="94">
        <f t="shared" si="1"/>
        <v>0</v>
      </c>
      <c r="M12" s="94">
        <f t="shared" si="1"/>
        <v>0</v>
      </c>
      <c r="N12" s="94">
        <f t="shared" si="1"/>
        <v>0</v>
      </c>
      <c r="O12" s="94">
        <f t="shared" si="1"/>
        <v>0</v>
      </c>
      <c r="P12" s="94">
        <f t="shared" si="1"/>
        <v>0</v>
      </c>
      <c r="Q12" s="94">
        <f t="shared" si="1"/>
        <v>0</v>
      </c>
      <c r="R12" s="94">
        <f t="shared" si="1"/>
        <v>0</v>
      </c>
      <c r="S12" s="94">
        <f t="shared" si="1"/>
        <v>0</v>
      </c>
      <c r="T12" s="94">
        <f t="shared" si="1"/>
        <v>0</v>
      </c>
      <c r="U12" s="94">
        <f t="shared" si="1"/>
        <v>0</v>
      </c>
      <c r="V12" s="94">
        <f t="shared" si="1"/>
        <v>0</v>
      </c>
      <c r="W12" s="94">
        <f t="shared" si="1"/>
        <v>0</v>
      </c>
      <c r="X12" s="94">
        <f t="shared" si="1"/>
        <v>0</v>
      </c>
      <c r="Y12" s="94">
        <f t="shared" si="1"/>
        <v>0</v>
      </c>
      <c r="Z12" s="94">
        <f t="shared" si="1"/>
        <v>0</v>
      </c>
    </row>
    <row r="13" spans="1:26" s="90" customFormat="1" ht="13.2" x14ac:dyDescent="0.25">
      <c r="A13" s="83" t="s">
        <v>243</v>
      </c>
      <c r="B13" s="93"/>
      <c r="C13" s="93"/>
      <c r="D13" s="93"/>
      <c r="E13" s="93"/>
      <c r="F13" s="93"/>
      <c r="G13" s="93"/>
      <c r="H13" s="93"/>
      <c r="I13" s="93"/>
      <c r="J13" s="93"/>
      <c r="K13" s="93"/>
      <c r="L13" s="93"/>
      <c r="M13" s="93"/>
      <c r="N13" s="93"/>
      <c r="O13" s="93"/>
      <c r="P13" s="93"/>
      <c r="Q13" s="93"/>
      <c r="R13" s="93"/>
      <c r="S13" s="93"/>
      <c r="T13" s="93"/>
      <c r="U13" s="93"/>
      <c r="V13" s="93"/>
      <c r="W13" s="93"/>
      <c r="X13" s="93"/>
      <c r="Y13" s="93"/>
      <c r="Z13" s="93"/>
    </row>
    <row r="14" spans="1:26" s="90" customFormat="1" ht="13.2" x14ac:dyDescent="0.25">
      <c r="A14" s="83" t="s">
        <v>244</v>
      </c>
      <c r="B14" s="93"/>
      <c r="C14" s="93"/>
      <c r="D14" s="93"/>
      <c r="E14" s="93"/>
      <c r="F14" s="93"/>
      <c r="G14" s="93"/>
      <c r="H14" s="93"/>
      <c r="I14" s="93"/>
      <c r="J14" s="93"/>
      <c r="K14" s="93"/>
      <c r="L14" s="93"/>
      <c r="M14" s="93"/>
      <c r="N14" s="93"/>
      <c r="O14" s="93"/>
      <c r="P14" s="93"/>
      <c r="Q14" s="93"/>
      <c r="R14" s="93"/>
      <c r="S14" s="93"/>
      <c r="T14" s="93"/>
      <c r="U14" s="93"/>
      <c r="V14" s="93"/>
      <c r="W14" s="93"/>
      <c r="X14" s="93"/>
      <c r="Y14" s="93"/>
      <c r="Z14" s="93"/>
    </row>
    <row r="15" spans="1:26" s="90" customFormat="1" ht="13.2" x14ac:dyDescent="0.25">
      <c r="A15" s="83" t="s">
        <v>245</v>
      </c>
      <c r="B15" s="93"/>
      <c r="C15" s="93"/>
      <c r="D15" s="93"/>
      <c r="E15" s="93"/>
      <c r="F15" s="93"/>
      <c r="G15" s="93"/>
      <c r="H15" s="93"/>
      <c r="I15" s="93"/>
      <c r="J15" s="93"/>
      <c r="K15" s="93"/>
      <c r="L15" s="93"/>
      <c r="M15" s="93"/>
      <c r="N15" s="93"/>
      <c r="O15" s="93"/>
      <c r="P15" s="93"/>
      <c r="Q15" s="93"/>
      <c r="R15" s="93"/>
      <c r="S15" s="93"/>
      <c r="T15" s="93"/>
      <c r="U15" s="93"/>
      <c r="V15" s="93"/>
      <c r="W15" s="93"/>
      <c r="X15" s="93"/>
      <c r="Y15" s="93"/>
      <c r="Z15" s="93"/>
    </row>
    <row r="16" spans="1:26" s="90" customFormat="1" ht="13.2" x14ac:dyDescent="0.25">
      <c r="A16" s="83" t="s">
        <v>237</v>
      </c>
      <c r="B16" s="93"/>
      <c r="C16" s="93"/>
      <c r="D16" s="93"/>
      <c r="E16" s="93"/>
      <c r="F16" s="93"/>
      <c r="G16" s="93"/>
      <c r="H16" s="93"/>
      <c r="I16" s="93"/>
      <c r="J16" s="93"/>
      <c r="K16" s="93"/>
      <c r="L16" s="93"/>
      <c r="M16" s="93"/>
      <c r="N16" s="93"/>
      <c r="O16" s="93"/>
      <c r="P16" s="93"/>
      <c r="Q16" s="93"/>
      <c r="R16" s="93"/>
      <c r="S16" s="93"/>
      <c r="T16" s="93"/>
      <c r="U16" s="93"/>
      <c r="V16" s="93"/>
      <c r="W16" s="93"/>
      <c r="X16" s="93"/>
      <c r="Y16" s="93"/>
      <c r="Z16" s="93"/>
    </row>
    <row r="17" spans="1:26" s="95" customFormat="1" ht="13.2" x14ac:dyDescent="0.25">
      <c r="A17" s="91" t="s">
        <v>246</v>
      </c>
      <c r="B17" s="92">
        <f>B13+B14+B15-B16</f>
        <v>0</v>
      </c>
      <c r="C17" s="92">
        <f t="shared" ref="C17:Z17" si="2">C13+C14+C15-C16</f>
        <v>0</v>
      </c>
      <c r="D17" s="92">
        <f t="shared" si="2"/>
        <v>0</v>
      </c>
      <c r="E17" s="92">
        <f t="shared" si="2"/>
        <v>0</v>
      </c>
      <c r="F17" s="92">
        <f t="shared" si="2"/>
        <v>0</v>
      </c>
      <c r="G17" s="92">
        <f t="shared" si="2"/>
        <v>0</v>
      </c>
      <c r="H17" s="92">
        <f t="shared" si="2"/>
        <v>0</v>
      </c>
      <c r="I17" s="92">
        <f t="shared" si="2"/>
        <v>0</v>
      </c>
      <c r="J17" s="92">
        <f t="shared" si="2"/>
        <v>0</v>
      </c>
      <c r="K17" s="92">
        <f t="shared" si="2"/>
        <v>0</v>
      </c>
      <c r="L17" s="92">
        <f t="shared" si="2"/>
        <v>0</v>
      </c>
      <c r="M17" s="92">
        <f t="shared" si="2"/>
        <v>0</v>
      </c>
      <c r="N17" s="92">
        <f t="shared" si="2"/>
        <v>0</v>
      </c>
      <c r="O17" s="92">
        <f t="shared" si="2"/>
        <v>0</v>
      </c>
      <c r="P17" s="92">
        <f t="shared" si="2"/>
        <v>0</v>
      </c>
      <c r="Q17" s="92">
        <f t="shared" si="2"/>
        <v>0</v>
      </c>
      <c r="R17" s="92">
        <f t="shared" si="2"/>
        <v>0</v>
      </c>
      <c r="S17" s="92">
        <f t="shared" si="2"/>
        <v>0</v>
      </c>
      <c r="T17" s="92">
        <f t="shared" si="2"/>
        <v>0</v>
      </c>
      <c r="U17" s="92">
        <f t="shared" si="2"/>
        <v>0</v>
      </c>
      <c r="V17" s="92">
        <f t="shared" si="2"/>
        <v>0</v>
      </c>
      <c r="W17" s="92">
        <f t="shared" si="2"/>
        <v>0</v>
      </c>
      <c r="X17" s="92">
        <f t="shared" si="2"/>
        <v>0</v>
      </c>
      <c r="Y17" s="92">
        <f t="shared" si="2"/>
        <v>0</v>
      </c>
      <c r="Z17" s="92">
        <f t="shared" si="2"/>
        <v>0</v>
      </c>
    </row>
    <row r="18" spans="1:26" s="90" customFormat="1" ht="13.2" x14ac:dyDescent="0.25">
      <c r="A18" s="91" t="s">
        <v>160</v>
      </c>
      <c r="B18" s="92">
        <f>B12+B17</f>
        <v>0</v>
      </c>
      <c r="C18" s="92">
        <f t="shared" ref="C18:Z18" si="3">C12+C17</f>
        <v>0</v>
      </c>
      <c r="D18" s="92">
        <f t="shared" si="3"/>
        <v>0</v>
      </c>
      <c r="E18" s="92">
        <f t="shared" si="3"/>
        <v>0</v>
      </c>
      <c r="F18" s="92">
        <f t="shared" si="3"/>
        <v>0</v>
      </c>
      <c r="G18" s="92">
        <f t="shared" si="3"/>
        <v>0</v>
      </c>
      <c r="H18" s="92">
        <f t="shared" si="3"/>
        <v>0</v>
      </c>
      <c r="I18" s="92">
        <f t="shared" si="3"/>
        <v>0</v>
      </c>
      <c r="J18" s="92">
        <f t="shared" si="3"/>
        <v>0</v>
      </c>
      <c r="K18" s="92">
        <f t="shared" si="3"/>
        <v>0</v>
      </c>
      <c r="L18" s="92">
        <f t="shared" si="3"/>
        <v>0</v>
      </c>
      <c r="M18" s="92">
        <f t="shared" si="3"/>
        <v>0</v>
      </c>
      <c r="N18" s="92">
        <f t="shared" si="3"/>
        <v>0</v>
      </c>
      <c r="O18" s="92">
        <f t="shared" si="3"/>
        <v>0</v>
      </c>
      <c r="P18" s="92">
        <f t="shared" si="3"/>
        <v>0</v>
      </c>
      <c r="Q18" s="92">
        <f t="shared" si="3"/>
        <v>0</v>
      </c>
      <c r="R18" s="92">
        <f t="shared" si="3"/>
        <v>0</v>
      </c>
      <c r="S18" s="92">
        <f t="shared" si="3"/>
        <v>0</v>
      </c>
      <c r="T18" s="92">
        <f t="shared" si="3"/>
        <v>0</v>
      </c>
      <c r="U18" s="92">
        <f t="shared" si="3"/>
        <v>0</v>
      </c>
      <c r="V18" s="92">
        <f t="shared" si="3"/>
        <v>0</v>
      </c>
      <c r="W18" s="92">
        <f t="shared" si="3"/>
        <v>0</v>
      </c>
      <c r="X18" s="92">
        <f t="shared" si="3"/>
        <v>0</v>
      </c>
      <c r="Y18" s="92">
        <f t="shared" si="3"/>
        <v>0</v>
      </c>
      <c r="Z18" s="92">
        <f t="shared" si="3"/>
        <v>0</v>
      </c>
    </row>
    <row r="19" spans="1:26" s="90" customFormat="1" ht="13.2" x14ac:dyDescent="0.25">
      <c r="A19" s="83" t="s">
        <v>161</v>
      </c>
      <c r="B19" s="96">
        <f>1/POWER(1+3%,(B6-$B$6))</f>
        <v>1</v>
      </c>
      <c r="C19" s="96">
        <f t="shared" ref="C19:Z19" si="4">1/POWER(1+3%,(C6-$B$6))</f>
        <v>0.970873786407767</v>
      </c>
      <c r="D19" s="96">
        <f t="shared" si="4"/>
        <v>0.94259590913375435</v>
      </c>
      <c r="E19" s="96">
        <f t="shared" si="4"/>
        <v>0.91514165935315961</v>
      </c>
      <c r="F19" s="96">
        <f t="shared" si="4"/>
        <v>0.888487047915689</v>
      </c>
      <c r="G19" s="96">
        <f t="shared" si="4"/>
        <v>0.86260878438416411</v>
      </c>
      <c r="H19" s="96">
        <f t="shared" si="4"/>
        <v>0.83748425668365445</v>
      </c>
      <c r="I19" s="96">
        <f t="shared" si="4"/>
        <v>0.81309151134335378</v>
      </c>
      <c r="J19" s="96">
        <f t="shared" si="4"/>
        <v>0.78940923431393573</v>
      </c>
      <c r="K19" s="96">
        <f t="shared" si="4"/>
        <v>0.76641673234362695</v>
      </c>
      <c r="L19" s="96">
        <f t="shared" si="4"/>
        <v>0.74409391489672516</v>
      </c>
      <c r="M19" s="96">
        <f t="shared" si="4"/>
        <v>0.72242127659876232</v>
      </c>
      <c r="N19" s="96">
        <f t="shared" si="4"/>
        <v>0.70137988019297326</v>
      </c>
      <c r="O19" s="96">
        <f t="shared" si="4"/>
        <v>0.68095133999317792</v>
      </c>
      <c r="P19" s="96">
        <f t="shared" si="4"/>
        <v>0.66111780581861923</v>
      </c>
      <c r="Q19" s="96">
        <f t="shared" si="4"/>
        <v>0.64186194739671765</v>
      </c>
      <c r="R19" s="96">
        <f t="shared" si="4"/>
        <v>0.62316693922011435</v>
      </c>
      <c r="S19" s="96">
        <f t="shared" si="4"/>
        <v>0.60501644584477121</v>
      </c>
      <c r="T19" s="96">
        <f t="shared" si="4"/>
        <v>0.5873946076162827</v>
      </c>
      <c r="U19" s="96">
        <f t="shared" si="4"/>
        <v>0.57028602681192497</v>
      </c>
      <c r="V19" s="96">
        <f t="shared" si="4"/>
        <v>0.55367575418633497</v>
      </c>
      <c r="W19" s="96">
        <f t="shared" si="4"/>
        <v>0.5375492759090631</v>
      </c>
      <c r="X19" s="96">
        <f t="shared" si="4"/>
        <v>0.52189250088258554</v>
      </c>
      <c r="Y19" s="96">
        <f t="shared" si="4"/>
        <v>0.50669174842969467</v>
      </c>
      <c r="Z19" s="96">
        <f t="shared" si="4"/>
        <v>0.49193373633950943</v>
      </c>
    </row>
    <row r="20" spans="1:26" s="95" customFormat="1" ht="13.2" x14ac:dyDescent="0.25">
      <c r="A20" s="91" t="s">
        <v>247</v>
      </c>
      <c r="B20" s="92">
        <f t="shared" ref="B20:Z20" si="5">SUM(B7,B13,B14,B15)*B19</f>
        <v>0</v>
      </c>
      <c r="C20" s="92">
        <f t="shared" si="5"/>
        <v>0</v>
      </c>
      <c r="D20" s="92">
        <f t="shared" si="5"/>
        <v>0</v>
      </c>
      <c r="E20" s="92">
        <f t="shared" si="5"/>
        <v>0</v>
      </c>
      <c r="F20" s="92">
        <f t="shared" si="5"/>
        <v>0</v>
      </c>
      <c r="G20" s="92">
        <f t="shared" si="5"/>
        <v>0</v>
      </c>
      <c r="H20" s="92">
        <f t="shared" si="5"/>
        <v>0</v>
      </c>
      <c r="I20" s="92">
        <f t="shared" si="5"/>
        <v>0</v>
      </c>
      <c r="J20" s="92">
        <f t="shared" si="5"/>
        <v>0</v>
      </c>
      <c r="K20" s="92">
        <f t="shared" si="5"/>
        <v>0</v>
      </c>
      <c r="L20" s="92">
        <f t="shared" si="5"/>
        <v>0</v>
      </c>
      <c r="M20" s="92">
        <f t="shared" si="5"/>
        <v>0</v>
      </c>
      <c r="N20" s="92">
        <f t="shared" si="5"/>
        <v>0</v>
      </c>
      <c r="O20" s="92">
        <f t="shared" si="5"/>
        <v>0</v>
      </c>
      <c r="P20" s="92">
        <f t="shared" si="5"/>
        <v>0</v>
      </c>
      <c r="Q20" s="92">
        <f t="shared" si="5"/>
        <v>0</v>
      </c>
      <c r="R20" s="92">
        <f t="shared" si="5"/>
        <v>0</v>
      </c>
      <c r="S20" s="92">
        <f t="shared" si="5"/>
        <v>0</v>
      </c>
      <c r="T20" s="92">
        <f t="shared" si="5"/>
        <v>0</v>
      </c>
      <c r="U20" s="92">
        <f t="shared" si="5"/>
        <v>0</v>
      </c>
      <c r="V20" s="92">
        <f t="shared" si="5"/>
        <v>0</v>
      </c>
      <c r="W20" s="92">
        <f t="shared" si="5"/>
        <v>0</v>
      </c>
      <c r="X20" s="92">
        <f t="shared" si="5"/>
        <v>0</v>
      </c>
      <c r="Y20" s="92">
        <f t="shared" si="5"/>
        <v>0</v>
      </c>
      <c r="Z20" s="92">
        <f t="shared" si="5"/>
        <v>0</v>
      </c>
    </row>
    <row r="21" spans="1:26" s="95" customFormat="1" ht="13.2" x14ac:dyDescent="0.25">
      <c r="A21" s="91" t="s">
        <v>248</v>
      </c>
      <c r="B21" s="92">
        <f>(B9-B10+B16)*B19</f>
        <v>0</v>
      </c>
      <c r="C21" s="92">
        <f t="shared" ref="C21:Z21" si="6">(C9-C10+C16)*C19</f>
        <v>0</v>
      </c>
      <c r="D21" s="92">
        <f t="shared" si="6"/>
        <v>0</v>
      </c>
      <c r="E21" s="92">
        <f t="shared" si="6"/>
        <v>0</v>
      </c>
      <c r="F21" s="92">
        <f t="shared" si="6"/>
        <v>0</v>
      </c>
      <c r="G21" s="92">
        <f t="shared" si="6"/>
        <v>0</v>
      </c>
      <c r="H21" s="92">
        <f t="shared" si="6"/>
        <v>0</v>
      </c>
      <c r="I21" s="92">
        <f t="shared" si="6"/>
        <v>0</v>
      </c>
      <c r="J21" s="92">
        <f t="shared" si="6"/>
        <v>0</v>
      </c>
      <c r="K21" s="92">
        <f t="shared" si="6"/>
        <v>0</v>
      </c>
      <c r="L21" s="92">
        <f t="shared" si="6"/>
        <v>0</v>
      </c>
      <c r="M21" s="92">
        <f t="shared" si="6"/>
        <v>0</v>
      </c>
      <c r="N21" s="92">
        <f t="shared" si="6"/>
        <v>0</v>
      </c>
      <c r="O21" s="92">
        <f t="shared" si="6"/>
        <v>0</v>
      </c>
      <c r="P21" s="92">
        <f t="shared" si="6"/>
        <v>0</v>
      </c>
      <c r="Q21" s="92">
        <f t="shared" si="6"/>
        <v>0</v>
      </c>
      <c r="R21" s="92">
        <f t="shared" si="6"/>
        <v>0</v>
      </c>
      <c r="S21" s="92">
        <f t="shared" si="6"/>
        <v>0</v>
      </c>
      <c r="T21" s="92">
        <f t="shared" si="6"/>
        <v>0</v>
      </c>
      <c r="U21" s="92">
        <f t="shared" si="6"/>
        <v>0</v>
      </c>
      <c r="V21" s="92">
        <f t="shared" si="6"/>
        <v>0</v>
      </c>
      <c r="W21" s="92">
        <f t="shared" si="6"/>
        <v>0</v>
      </c>
      <c r="X21" s="92">
        <f t="shared" si="6"/>
        <v>0</v>
      </c>
      <c r="Y21" s="92">
        <f t="shared" si="6"/>
        <v>0</v>
      </c>
      <c r="Z21" s="92">
        <f t="shared" si="6"/>
        <v>0</v>
      </c>
    </row>
    <row r="22" spans="1:26" s="90" customFormat="1" ht="13.2" x14ac:dyDescent="0.25">
      <c r="A22" s="91" t="s">
        <v>162</v>
      </c>
      <c r="B22" s="92">
        <f t="shared" ref="B22:Z22" si="7">B19*B18</f>
        <v>0</v>
      </c>
      <c r="C22" s="92">
        <f t="shared" si="7"/>
        <v>0</v>
      </c>
      <c r="D22" s="92">
        <f t="shared" si="7"/>
        <v>0</v>
      </c>
      <c r="E22" s="92">
        <f t="shared" si="7"/>
        <v>0</v>
      </c>
      <c r="F22" s="92">
        <f t="shared" si="7"/>
        <v>0</v>
      </c>
      <c r="G22" s="92">
        <f t="shared" si="7"/>
        <v>0</v>
      </c>
      <c r="H22" s="92">
        <f t="shared" si="7"/>
        <v>0</v>
      </c>
      <c r="I22" s="92">
        <f t="shared" si="7"/>
        <v>0</v>
      </c>
      <c r="J22" s="92">
        <f t="shared" si="7"/>
        <v>0</v>
      </c>
      <c r="K22" s="92">
        <f t="shared" si="7"/>
        <v>0</v>
      </c>
      <c r="L22" s="92">
        <f t="shared" si="7"/>
        <v>0</v>
      </c>
      <c r="M22" s="92">
        <f t="shared" si="7"/>
        <v>0</v>
      </c>
      <c r="N22" s="92">
        <f t="shared" si="7"/>
        <v>0</v>
      </c>
      <c r="O22" s="92">
        <f t="shared" si="7"/>
        <v>0</v>
      </c>
      <c r="P22" s="92">
        <f t="shared" si="7"/>
        <v>0</v>
      </c>
      <c r="Q22" s="92">
        <f t="shared" si="7"/>
        <v>0</v>
      </c>
      <c r="R22" s="92">
        <f t="shared" si="7"/>
        <v>0</v>
      </c>
      <c r="S22" s="92">
        <f t="shared" si="7"/>
        <v>0</v>
      </c>
      <c r="T22" s="92">
        <f t="shared" si="7"/>
        <v>0</v>
      </c>
      <c r="U22" s="92">
        <f t="shared" si="7"/>
        <v>0</v>
      </c>
      <c r="V22" s="92">
        <f t="shared" si="7"/>
        <v>0</v>
      </c>
      <c r="W22" s="92">
        <f t="shared" si="7"/>
        <v>0</v>
      </c>
      <c r="X22" s="92">
        <f t="shared" si="7"/>
        <v>0</v>
      </c>
      <c r="Y22" s="92">
        <f t="shared" si="7"/>
        <v>0</v>
      </c>
      <c r="Z22" s="92">
        <f t="shared" si="7"/>
        <v>0</v>
      </c>
    </row>
    <row r="23" spans="1:26" s="90" customFormat="1" ht="13.2" x14ac:dyDescent="0.25">
      <c r="A23" s="88" t="s">
        <v>249</v>
      </c>
      <c r="B23" s="97">
        <f>SUM(B22:Z22)</f>
        <v>0</v>
      </c>
    </row>
    <row r="24" spans="1:26" s="90" customFormat="1" ht="13.2" x14ac:dyDescent="0.25">
      <c r="A24" s="88" t="s">
        <v>291</v>
      </c>
      <c r="B24" s="98" t="e">
        <f>IRR(B18:Z18)</f>
        <v>#NUM!</v>
      </c>
    </row>
    <row r="25" spans="1:26" s="86" customFormat="1" x14ac:dyDescent="0.25">
      <c r="A25" s="88" t="s">
        <v>250</v>
      </c>
      <c r="B25" s="99" t="e">
        <f>SUM(B20:Z20)/SUM(B21:Z21)</f>
        <v>#DIV/0!</v>
      </c>
      <c r="C25" s="90"/>
      <c r="D25" s="90"/>
      <c r="E25" s="90"/>
      <c r="F25" s="90"/>
      <c r="G25" s="90"/>
      <c r="H25" s="90"/>
      <c r="I25" s="90"/>
      <c r="J25" s="90"/>
      <c r="K25" s="90"/>
      <c r="L25" s="90"/>
      <c r="M25" s="90"/>
      <c r="N25" s="90"/>
      <c r="O25" s="90"/>
      <c r="P25" s="90"/>
      <c r="Q25" s="90"/>
      <c r="R25" s="90"/>
      <c r="S25" s="90"/>
      <c r="T25" s="90"/>
      <c r="U25" s="90"/>
      <c r="V25" s="90"/>
      <c r="W25" s="90"/>
      <c r="X25" s="90"/>
      <c r="Y25" s="90"/>
      <c r="Z25" s="90"/>
    </row>
    <row r="26" spans="1:26" s="86" customFormat="1" x14ac:dyDescent="0.25">
      <c r="A26" s="272" t="s">
        <v>251</v>
      </c>
      <c r="B26" s="272" t="str">
        <f>IF(B23&gt;0,IF(B24&gt;0.04,IF(B25&gt;1,"TAK","NIE"),"NIE"),"NIE")</f>
        <v>NIE</v>
      </c>
      <c r="C26" s="90"/>
      <c r="D26" s="90"/>
      <c r="E26" s="90"/>
      <c r="F26" s="90"/>
      <c r="G26" s="90"/>
      <c r="H26" s="90"/>
      <c r="I26" s="90"/>
      <c r="J26" s="90"/>
      <c r="K26" s="90"/>
      <c r="L26" s="90"/>
      <c r="M26" s="90"/>
      <c r="N26" s="90"/>
      <c r="O26" s="90"/>
      <c r="P26" s="90"/>
      <c r="Q26" s="90"/>
      <c r="R26" s="90"/>
      <c r="S26" s="90"/>
      <c r="T26" s="90"/>
      <c r="U26" s="90"/>
      <c r="V26" s="90"/>
      <c r="W26" s="90"/>
      <c r="X26" s="90"/>
      <c r="Y26" s="90"/>
      <c r="Z26" s="90"/>
    </row>
    <row r="27" spans="1:26" s="86" customFormat="1" x14ac:dyDescent="0.25">
      <c r="A27" s="272"/>
      <c r="B27" s="272"/>
      <c r="C27" s="90"/>
      <c r="D27" s="90"/>
      <c r="E27" s="90"/>
      <c r="F27" s="90"/>
      <c r="G27" s="90"/>
      <c r="H27" s="90"/>
      <c r="I27" s="90"/>
      <c r="J27" s="90"/>
      <c r="K27" s="90"/>
      <c r="L27" s="90"/>
      <c r="M27" s="90"/>
      <c r="N27" s="90"/>
      <c r="O27" s="90"/>
      <c r="P27" s="90"/>
      <c r="Q27" s="90"/>
      <c r="R27" s="90"/>
      <c r="S27" s="90"/>
      <c r="T27" s="90"/>
      <c r="U27" s="90"/>
      <c r="V27" s="90"/>
      <c r="W27" s="90"/>
      <c r="X27" s="90"/>
      <c r="Y27" s="90"/>
      <c r="Z27" s="90"/>
    </row>
    <row r="28" spans="1:26" x14ac:dyDescent="0.25">
      <c r="A28" s="86"/>
      <c r="B28" s="86"/>
      <c r="C28" s="86"/>
      <c r="D28" s="86"/>
      <c r="E28" s="86"/>
      <c r="F28" s="86"/>
      <c r="G28" s="86"/>
      <c r="H28" s="86"/>
      <c r="I28" s="86"/>
    </row>
  </sheetData>
  <mergeCells count="5">
    <mergeCell ref="A1:K1"/>
    <mergeCell ref="L1:P4"/>
    <mergeCell ref="A2:K2"/>
    <mergeCell ref="A26:A27"/>
    <mergeCell ref="B26:B2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96"/>
  <sheetViews>
    <sheetView topLeftCell="A55" zoomScale="90" zoomScaleNormal="90" workbookViewId="0">
      <selection activeCell="J14" sqref="J14"/>
    </sheetView>
  </sheetViews>
  <sheetFormatPr defaultColWidth="8.6640625" defaultRowHeight="15" x14ac:dyDescent="0.25"/>
  <cols>
    <col min="1" max="1" width="10.88671875" style="4" customWidth="1"/>
    <col min="2" max="2" width="19" style="4" customWidth="1"/>
    <col min="3" max="9" width="22.6640625" style="4" customWidth="1"/>
    <col min="10" max="10" width="16.33203125" style="4" customWidth="1"/>
    <col min="11" max="11" width="10.88671875" style="4" customWidth="1"/>
    <col min="12" max="16384" width="8.6640625" style="4"/>
  </cols>
  <sheetData>
    <row r="1" spans="1:11" ht="24.6" x14ac:dyDescent="0.25">
      <c r="A1" s="190" t="s">
        <v>23</v>
      </c>
      <c r="B1" s="191"/>
      <c r="C1" s="191"/>
      <c r="D1" s="191"/>
      <c r="E1" s="191"/>
      <c r="F1" s="191"/>
      <c r="G1" s="191"/>
      <c r="H1" s="191"/>
      <c r="I1" s="191"/>
      <c r="J1" s="191"/>
      <c r="K1" s="192"/>
    </row>
    <row r="2" spans="1:11" ht="33" customHeight="1" x14ac:dyDescent="0.25">
      <c r="A2" s="274" t="s">
        <v>186</v>
      </c>
      <c r="B2" s="275"/>
      <c r="C2" s="275"/>
      <c r="D2" s="275"/>
      <c r="E2" s="275"/>
      <c r="F2" s="275"/>
      <c r="G2" s="275"/>
      <c r="H2" s="275"/>
      <c r="I2" s="275"/>
      <c r="J2" s="275"/>
      <c r="K2" s="276"/>
    </row>
    <row r="3" spans="1:11" x14ac:dyDescent="0.25">
      <c r="A3" s="10"/>
      <c r="B3" s="10"/>
      <c r="C3" s="10"/>
      <c r="D3" s="10"/>
      <c r="E3" s="10"/>
      <c r="F3" s="10"/>
      <c r="G3" s="10"/>
      <c r="H3" s="10"/>
      <c r="I3" s="10"/>
      <c r="J3" s="10"/>
      <c r="K3" s="10"/>
    </row>
    <row r="4" spans="1:11" ht="15.6" x14ac:dyDescent="0.3">
      <c r="A4" s="9" t="s">
        <v>256</v>
      </c>
      <c r="B4" s="9"/>
      <c r="C4" s="10"/>
      <c r="D4" s="10"/>
      <c r="E4" s="10"/>
      <c r="F4" s="10"/>
      <c r="G4" s="10"/>
      <c r="H4" s="10"/>
      <c r="I4" s="10"/>
      <c r="J4" s="10"/>
      <c r="K4" s="10"/>
    </row>
    <row r="5" spans="1:11" x14ac:dyDescent="0.25">
      <c r="A5" s="10"/>
      <c r="B5" s="10"/>
      <c r="C5" s="10"/>
      <c r="D5" s="10"/>
      <c r="E5" s="10"/>
      <c r="F5" s="10"/>
      <c r="G5" s="10"/>
      <c r="H5" s="10"/>
      <c r="I5" s="10"/>
      <c r="J5" s="10"/>
      <c r="K5" s="10"/>
    </row>
    <row r="6" spans="1:11" ht="15.6" x14ac:dyDescent="0.25">
      <c r="A6" s="184" t="s">
        <v>107</v>
      </c>
      <c r="B6" s="185"/>
      <c r="C6" s="11">
        <v>2023</v>
      </c>
      <c r="D6" s="11">
        <v>2024</v>
      </c>
      <c r="E6" s="11">
        <v>2025</v>
      </c>
      <c r="F6" s="11">
        <v>2026</v>
      </c>
      <c r="G6" s="11">
        <v>2027</v>
      </c>
      <c r="H6" s="11">
        <v>2028</v>
      </c>
      <c r="I6" s="11">
        <v>2029</v>
      </c>
      <c r="J6" s="11" t="s">
        <v>108</v>
      </c>
      <c r="K6" s="11" t="s">
        <v>109</v>
      </c>
    </row>
    <row r="7" spans="1:11" x14ac:dyDescent="0.25">
      <c r="A7" s="188" t="s">
        <v>110</v>
      </c>
      <c r="B7" s="189"/>
      <c r="C7" s="14"/>
      <c r="D7" s="14"/>
      <c r="E7" s="14"/>
      <c r="F7" s="14"/>
      <c r="G7" s="15"/>
      <c r="H7" s="16"/>
      <c r="I7" s="16"/>
      <c r="J7" s="30">
        <f>SUM(C7:I7)</f>
        <v>0</v>
      </c>
      <c r="K7" s="31" t="e">
        <f>J7/$J$12</f>
        <v>#DIV/0!</v>
      </c>
    </row>
    <row r="8" spans="1:11" x14ac:dyDescent="0.25">
      <c r="A8" s="188" t="s">
        <v>111</v>
      </c>
      <c r="B8" s="189"/>
      <c r="C8" s="14"/>
      <c r="D8" s="14"/>
      <c r="E8" s="14"/>
      <c r="F8" s="14"/>
      <c r="G8" s="15"/>
      <c r="H8" s="16"/>
      <c r="I8" s="16"/>
      <c r="J8" s="30">
        <f>SUM(C8:I8)</f>
        <v>0</v>
      </c>
      <c r="K8" s="31" t="e">
        <f>J8/$J$12</f>
        <v>#DIV/0!</v>
      </c>
    </row>
    <row r="9" spans="1:11" x14ac:dyDescent="0.25">
      <c r="A9" s="188" t="s">
        <v>112</v>
      </c>
      <c r="B9" s="189"/>
      <c r="C9" s="14"/>
      <c r="D9" s="14"/>
      <c r="E9" s="14"/>
      <c r="F9" s="14"/>
      <c r="G9" s="15"/>
      <c r="H9" s="16"/>
      <c r="I9" s="16"/>
      <c r="J9" s="30">
        <f>SUM(C9:I9)</f>
        <v>0</v>
      </c>
      <c r="K9" s="31" t="e">
        <f>J9/$J$12</f>
        <v>#DIV/0!</v>
      </c>
    </row>
    <row r="10" spans="1:11" x14ac:dyDescent="0.25">
      <c r="A10" s="188" t="s">
        <v>113</v>
      </c>
      <c r="B10" s="189"/>
      <c r="C10" s="14"/>
      <c r="D10" s="14"/>
      <c r="E10" s="14"/>
      <c r="F10" s="14"/>
      <c r="G10" s="15"/>
      <c r="H10" s="16"/>
      <c r="I10" s="16"/>
      <c r="J10" s="30">
        <f>SUM(C10:I10)</f>
        <v>0</v>
      </c>
      <c r="K10" s="31" t="e">
        <f>J10/$J$12</f>
        <v>#DIV/0!</v>
      </c>
    </row>
    <row r="11" spans="1:11" x14ac:dyDescent="0.25">
      <c r="A11" s="188" t="s">
        <v>114</v>
      </c>
      <c r="B11" s="189"/>
      <c r="C11" s="14"/>
      <c r="D11" s="14"/>
      <c r="E11" s="14"/>
      <c r="F11" s="14"/>
      <c r="G11" s="15"/>
      <c r="H11" s="16"/>
      <c r="I11" s="16"/>
      <c r="J11" s="30">
        <f>SUM(C11:I11)</f>
        <v>0</v>
      </c>
      <c r="K11" s="31" t="e">
        <f>J11/$J$12</f>
        <v>#DIV/0!</v>
      </c>
    </row>
    <row r="12" spans="1:11" ht="15.6" x14ac:dyDescent="0.25">
      <c r="A12" s="179" t="s">
        <v>115</v>
      </c>
      <c r="B12" s="180"/>
      <c r="C12" s="13">
        <f>SUM(C7:C11)</f>
        <v>0</v>
      </c>
      <c r="D12" s="13">
        <f t="shared" ref="D12:J12" si="0">SUM(D7:D11)</f>
        <v>0</v>
      </c>
      <c r="E12" s="13">
        <f t="shared" si="0"/>
        <v>0</v>
      </c>
      <c r="F12" s="13">
        <f t="shared" si="0"/>
        <v>0</v>
      </c>
      <c r="G12" s="13">
        <f t="shared" si="0"/>
        <v>0</v>
      </c>
      <c r="H12" s="13">
        <f t="shared" si="0"/>
        <v>0</v>
      </c>
      <c r="I12" s="13">
        <f t="shared" si="0"/>
        <v>0</v>
      </c>
      <c r="J12" s="13">
        <f t="shared" si="0"/>
        <v>0</v>
      </c>
      <c r="K12" s="28" t="e">
        <f>IF(SUM(K7:K11)=100%,"OK","BŁĄD")</f>
        <v>#DIV/0!</v>
      </c>
    </row>
    <row r="13" spans="1:11" ht="15.6" x14ac:dyDescent="0.25">
      <c r="A13" s="184" t="s">
        <v>116</v>
      </c>
      <c r="B13" s="185"/>
      <c r="C13" s="11">
        <v>2023</v>
      </c>
      <c r="D13" s="11">
        <v>2024</v>
      </c>
      <c r="E13" s="11">
        <v>2025</v>
      </c>
      <c r="F13" s="11">
        <v>2026</v>
      </c>
      <c r="G13" s="11">
        <v>2027</v>
      </c>
      <c r="H13" s="11">
        <v>2028</v>
      </c>
      <c r="I13" s="11">
        <v>2029</v>
      </c>
      <c r="J13" s="11" t="s">
        <v>108</v>
      </c>
      <c r="K13" s="11" t="s">
        <v>109</v>
      </c>
    </row>
    <row r="14" spans="1:11" x14ac:dyDescent="0.25">
      <c r="A14" s="188" t="s">
        <v>111</v>
      </c>
      <c r="B14" s="189"/>
      <c r="C14" s="14"/>
      <c r="D14" s="14"/>
      <c r="E14" s="14"/>
      <c r="F14" s="14"/>
      <c r="G14" s="15"/>
      <c r="H14" s="16"/>
      <c r="I14" s="16"/>
      <c r="J14" s="30">
        <f>SUM(C14:I14)</f>
        <v>0</v>
      </c>
      <c r="K14" s="31" t="e">
        <f>J14/$J$18</f>
        <v>#DIV/0!</v>
      </c>
    </row>
    <row r="15" spans="1:11" x14ac:dyDescent="0.25">
      <c r="A15" s="188" t="s">
        <v>112</v>
      </c>
      <c r="B15" s="189"/>
      <c r="C15" s="14"/>
      <c r="D15" s="14"/>
      <c r="E15" s="14"/>
      <c r="F15" s="14"/>
      <c r="G15" s="15"/>
      <c r="H15" s="16"/>
      <c r="I15" s="16"/>
      <c r="J15" s="30">
        <f>SUM(C15:I15)</f>
        <v>0</v>
      </c>
      <c r="K15" s="31" t="e">
        <f>J15/$J$18</f>
        <v>#DIV/0!</v>
      </c>
    </row>
    <row r="16" spans="1:11" x14ac:dyDescent="0.25">
      <c r="A16" s="188" t="s">
        <v>113</v>
      </c>
      <c r="B16" s="189"/>
      <c r="C16" s="14"/>
      <c r="D16" s="14"/>
      <c r="E16" s="14"/>
      <c r="F16" s="14"/>
      <c r="G16" s="15"/>
      <c r="H16" s="16"/>
      <c r="I16" s="16"/>
      <c r="J16" s="30">
        <f>SUM(C16:I16)</f>
        <v>0</v>
      </c>
      <c r="K16" s="31" t="e">
        <f t="shared" ref="K16:K17" si="1">J16/$J$18</f>
        <v>#DIV/0!</v>
      </c>
    </row>
    <row r="17" spans="1:11" x14ac:dyDescent="0.25">
      <c r="A17" s="188" t="s">
        <v>114</v>
      </c>
      <c r="B17" s="189"/>
      <c r="C17" s="14"/>
      <c r="D17" s="14"/>
      <c r="E17" s="14"/>
      <c r="F17" s="14"/>
      <c r="G17" s="15"/>
      <c r="H17" s="16"/>
      <c r="I17" s="16"/>
      <c r="J17" s="30">
        <f>SUM(C17:I17)</f>
        <v>0</v>
      </c>
      <c r="K17" s="31" t="e">
        <f t="shared" si="1"/>
        <v>#DIV/0!</v>
      </c>
    </row>
    <row r="18" spans="1:11" ht="15.6" x14ac:dyDescent="0.25">
      <c r="A18" s="179" t="s">
        <v>115</v>
      </c>
      <c r="B18" s="180"/>
      <c r="C18" s="13">
        <f>SUM(C14:C17)</f>
        <v>0</v>
      </c>
      <c r="D18" s="13">
        <f t="shared" ref="D18:J18" si="2">SUM(D14:D17)</f>
        <v>0</v>
      </c>
      <c r="E18" s="13">
        <f t="shared" si="2"/>
        <v>0</v>
      </c>
      <c r="F18" s="13">
        <f t="shared" si="2"/>
        <v>0</v>
      </c>
      <c r="G18" s="13">
        <f t="shared" si="2"/>
        <v>0</v>
      </c>
      <c r="H18" s="13">
        <f t="shared" si="2"/>
        <v>0</v>
      </c>
      <c r="I18" s="13">
        <f t="shared" si="2"/>
        <v>0</v>
      </c>
      <c r="J18" s="13">
        <f t="shared" si="2"/>
        <v>0</v>
      </c>
      <c r="K18" s="12"/>
    </row>
    <row r="19" spans="1:11" ht="15.6" x14ac:dyDescent="0.25">
      <c r="A19" s="54"/>
      <c r="B19" s="54"/>
      <c r="C19" s="55"/>
      <c r="D19" s="55"/>
      <c r="E19" s="55"/>
      <c r="F19" s="55"/>
      <c r="G19" s="55"/>
      <c r="H19" s="55"/>
      <c r="I19" s="55"/>
      <c r="J19" s="55"/>
      <c r="K19" s="56"/>
    </row>
    <row r="20" spans="1:11" ht="15.6" x14ac:dyDescent="0.3">
      <c r="A20" s="81" t="s">
        <v>257</v>
      </c>
      <c r="B20" s="81"/>
      <c r="C20" s="82"/>
      <c r="D20" s="82"/>
      <c r="E20" s="82"/>
      <c r="F20" s="82"/>
      <c r="G20" s="10"/>
      <c r="H20" s="10"/>
      <c r="I20" s="10"/>
      <c r="J20" s="10"/>
      <c r="K20" s="10"/>
    </row>
    <row r="21" spans="1:11" x14ac:dyDescent="0.25">
      <c r="A21" s="10"/>
      <c r="B21" s="10"/>
      <c r="C21" s="10"/>
      <c r="D21" s="10"/>
      <c r="E21" s="10"/>
      <c r="F21" s="10"/>
      <c r="G21" s="10"/>
      <c r="H21" s="10"/>
      <c r="I21" s="10"/>
      <c r="J21" s="10"/>
      <c r="K21" s="10"/>
    </row>
    <row r="22" spans="1:11" ht="15.6" x14ac:dyDescent="0.25">
      <c r="A22" s="184" t="s">
        <v>107</v>
      </c>
      <c r="B22" s="185"/>
      <c r="C22" s="11">
        <v>2023</v>
      </c>
      <c r="D22" s="11">
        <v>2024</v>
      </c>
      <c r="E22" s="11">
        <v>2025</v>
      </c>
      <c r="F22" s="11">
        <v>2026</v>
      </c>
      <c r="G22" s="11">
        <v>2027</v>
      </c>
      <c r="H22" s="11">
        <v>2028</v>
      </c>
      <c r="I22" s="11">
        <v>2029</v>
      </c>
      <c r="J22" s="11" t="s">
        <v>108</v>
      </c>
      <c r="K22" s="11" t="s">
        <v>109</v>
      </c>
    </row>
    <row r="23" spans="1:11" x14ac:dyDescent="0.25">
      <c r="A23" s="188" t="s">
        <v>110</v>
      </c>
      <c r="B23" s="189"/>
      <c r="C23" s="14"/>
      <c r="D23" s="14"/>
      <c r="E23" s="14"/>
      <c r="F23" s="14"/>
      <c r="G23" s="15"/>
      <c r="H23" s="16"/>
      <c r="I23" s="16"/>
      <c r="J23" s="30">
        <f>SUM(C23:I23)</f>
        <v>0</v>
      </c>
      <c r="K23" s="31" t="e">
        <f>J23/$J$28</f>
        <v>#DIV/0!</v>
      </c>
    </row>
    <row r="24" spans="1:11" x14ac:dyDescent="0.25">
      <c r="A24" s="188" t="s">
        <v>111</v>
      </c>
      <c r="B24" s="189"/>
      <c r="C24" s="14"/>
      <c r="D24" s="14"/>
      <c r="E24" s="14"/>
      <c r="F24" s="14"/>
      <c r="G24" s="15"/>
      <c r="H24" s="16"/>
      <c r="I24" s="16"/>
      <c r="J24" s="30">
        <f>SUM(C24:I24)</f>
        <v>0</v>
      </c>
      <c r="K24" s="31" t="e">
        <f>J24/$J$28</f>
        <v>#DIV/0!</v>
      </c>
    </row>
    <row r="25" spans="1:11" x14ac:dyDescent="0.25">
      <c r="A25" s="188" t="s">
        <v>112</v>
      </c>
      <c r="B25" s="189"/>
      <c r="C25" s="14"/>
      <c r="D25" s="14"/>
      <c r="E25" s="14"/>
      <c r="F25" s="14"/>
      <c r="G25" s="15"/>
      <c r="H25" s="16"/>
      <c r="I25" s="16"/>
      <c r="J25" s="30">
        <f>SUM(C25:I25)</f>
        <v>0</v>
      </c>
      <c r="K25" s="31" t="e">
        <f t="shared" ref="K25:K27" si="3">J25/$J$28</f>
        <v>#DIV/0!</v>
      </c>
    </row>
    <row r="26" spans="1:11" x14ac:dyDescent="0.25">
      <c r="A26" s="188" t="s">
        <v>113</v>
      </c>
      <c r="B26" s="189"/>
      <c r="C26" s="14"/>
      <c r="D26" s="14"/>
      <c r="E26" s="14"/>
      <c r="F26" s="14"/>
      <c r="G26" s="15"/>
      <c r="H26" s="16"/>
      <c r="I26" s="16"/>
      <c r="J26" s="30">
        <f>SUM(C26:I26)</f>
        <v>0</v>
      </c>
      <c r="K26" s="31" t="e">
        <f t="shared" si="3"/>
        <v>#DIV/0!</v>
      </c>
    </row>
    <row r="27" spans="1:11" x14ac:dyDescent="0.25">
      <c r="A27" s="188" t="s">
        <v>114</v>
      </c>
      <c r="B27" s="189"/>
      <c r="C27" s="14"/>
      <c r="D27" s="14"/>
      <c r="E27" s="14"/>
      <c r="F27" s="14"/>
      <c r="G27" s="15"/>
      <c r="H27" s="16"/>
      <c r="I27" s="16"/>
      <c r="J27" s="30">
        <f>SUM(C27:I27)</f>
        <v>0</v>
      </c>
      <c r="K27" s="31" t="e">
        <f t="shared" si="3"/>
        <v>#DIV/0!</v>
      </c>
    </row>
    <row r="28" spans="1:11" ht="15.6" x14ac:dyDescent="0.25">
      <c r="A28" s="179" t="s">
        <v>115</v>
      </c>
      <c r="B28" s="180"/>
      <c r="C28" s="13">
        <f>SUM(C23:C27)</f>
        <v>0</v>
      </c>
      <c r="D28" s="13">
        <f t="shared" ref="D28:J28" si="4">SUM(D23:D27)</f>
        <v>0</v>
      </c>
      <c r="E28" s="13">
        <f t="shared" si="4"/>
        <v>0</v>
      </c>
      <c r="F28" s="13">
        <f t="shared" si="4"/>
        <v>0</v>
      </c>
      <c r="G28" s="13">
        <f t="shared" si="4"/>
        <v>0</v>
      </c>
      <c r="H28" s="13">
        <f t="shared" si="4"/>
        <v>0</v>
      </c>
      <c r="I28" s="13">
        <f t="shared" si="4"/>
        <v>0</v>
      </c>
      <c r="J28" s="13">
        <f t="shared" si="4"/>
        <v>0</v>
      </c>
      <c r="K28" s="28" t="e">
        <f>IF(SUM(K23:K27)=100%,"OK","BŁĄD")</f>
        <v>#DIV/0!</v>
      </c>
    </row>
    <row r="29" spans="1:11" ht="15.6" x14ac:dyDescent="0.25">
      <c r="A29" s="184" t="s">
        <v>116</v>
      </c>
      <c r="B29" s="185"/>
      <c r="C29" s="11">
        <v>2023</v>
      </c>
      <c r="D29" s="11">
        <v>2024</v>
      </c>
      <c r="E29" s="11">
        <v>2025</v>
      </c>
      <c r="F29" s="11">
        <v>2026</v>
      </c>
      <c r="G29" s="11">
        <v>2027</v>
      </c>
      <c r="H29" s="11">
        <v>2028</v>
      </c>
      <c r="I29" s="11">
        <v>2029</v>
      </c>
      <c r="J29" s="11" t="s">
        <v>108</v>
      </c>
      <c r="K29" s="11" t="s">
        <v>109</v>
      </c>
    </row>
    <row r="30" spans="1:11" x14ac:dyDescent="0.25">
      <c r="A30" s="188" t="s">
        <v>111</v>
      </c>
      <c r="B30" s="189"/>
      <c r="C30" s="14"/>
      <c r="D30" s="14"/>
      <c r="E30" s="14"/>
      <c r="F30" s="14"/>
      <c r="G30" s="15"/>
      <c r="H30" s="16"/>
      <c r="I30" s="16"/>
      <c r="J30" s="30">
        <f>SUM(C30:I30)</f>
        <v>0</v>
      </c>
      <c r="K30" s="31" t="e">
        <f>J30/$J$34</f>
        <v>#DIV/0!</v>
      </c>
    </row>
    <row r="31" spans="1:11" x14ac:dyDescent="0.25">
      <c r="A31" s="188" t="s">
        <v>112</v>
      </c>
      <c r="B31" s="189"/>
      <c r="C31" s="14"/>
      <c r="D31" s="14"/>
      <c r="E31" s="14"/>
      <c r="F31" s="14"/>
      <c r="G31" s="15"/>
      <c r="H31" s="16"/>
      <c r="I31" s="16"/>
      <c r="J31" s="30">
        <f>SUM(C31:I31)</f>
        <v>0</v>
      </c>
      <c r="K31" s="31" t="e">
        <f>J31/$J$34</f>
        <v>#DIV/0!</v>
      </c>
    </row>
    <row r="32" spans="1:11" x14ac:dyDescent="0.25">
      <c r="A32" s="188" t="s">
        <v>113</v>
      </c>
      <c r="B32" s="189"/>
      <c r="C32" s="14"/>
      <c r="D32" s="14"/>
      <c r="E32" s="14"/>
      <c r="F32" s="14"/>
      <c r="G32" s="15"/>
      <c r="H32" s="16"/>
      <c r="I32" s="16"/>
      <c r="J32" s="30">
        <f>SUM(C32:I32)</f>
        <v>0</v>
      </c>
      <c r="K32" s="31" t="e">
        <f t="shared" ref="K32:K33" si="5">J32/$J$34</f>
        <v>#DIV/0!</v>
      </c>
    </row>
    <row r="33" spans="1:11" x14ac:dyDescent="0.25">
      <c r="A33" s="188" t="s">
        <v>114</v>
      </c>
      <c r="B33" s="189"/>
      <c r="C33" s="14"/>
      <c r="D33" s="14"/>
      <c r="E33" s="14"/>
      <c r="F33" s="14"/>
      <c r="G33" s="15"/>
      <c r="H33" s="16"/>
      <c r="I33" s="16"/>
      <c r="J33" s="30">
        <f>SUM(C33:I33)</f>
        <v>0</v>
      </c>
      <c r="K33" s="31" t="e">
        <f t="shared" si="5"/>
        <v>#DIV/0!</v>
      </c>
    </row>
    <row r="34" spans="1:11" ht="15.6" x14ac:dyDescent="0.25">
      <c r="A34" s="179" t="s">
        <v>115</v>
      </c>
      <c r="B34" s="180"/>
      <c r="C34" s="13">
        <f>SUM(C30:C33)</f>
        <v>0</v>
      </c>
      <c r="D34" s="13">
        <f t="shared" ref="D34:J34" si="6">SUM(D30:D33)</f>
        <v>0</v>
      </c>
      <c r="E34" s="13">
        <f t="shared" si="6"/>
        <v>0</v>
      </c>
      <c r="F34" s="13">
        <f t="shared" si="6"/>
        <v>0</v>
      </c>
      <c r="G34" s="13">
        <f t="shared" si="6"/>
        <v>0</v>
      </c>
      <c r="H34" s="13">
        <f t="shared" si="6"/>
        <v>0</v>
      </c>
      <c r="I34" s="13">
        <f t="shared" si="6"/>
        <v>0</v>
      </c>
      <c r="J34" s="13">
        <f t="shared" si="6"/>
        <v>0</v>
      </c>
      <c r="K34" s="12"/>
    </row>
    <row r="35" spans="1:11" ht="15.6" x14ac:dyDescent="0.25">
      <c r="A35" s="54"/>
      <c r="B35" s="54"/>
      <c r="C35" s="55"/>
      <c r="D35" s="55"/>
      <c r="E35" s="55"/>
      <c r="F35" s="55"/>
      <c r="G35" s="55"/>
      <c r="H35" s="55"/>
      <c r="I35" s="55"/>
      <c r="J35" s="55"/>
      <c r="K35" s="56"/>
    </row>
    <row r="36" spans="1:11" s="58" customFormat="1" x14ac:dyDescent="0.3">
      <c r="A36" s="57"/>
      <c r="B36" s="57" t="s">
        <v>187</v>
      </c>
      <c r="C36" s="58" t="str">
        <f>IF(C12+C28=NAKŁADY!C12,"OK","BŁAD")</f>
        <v>OK</v>
      </c>
      <c r="D36" s="58" t="str">
        <f>IF(D12+D28=NAKŁADY!D12,"OK","BŁAD")</f>
        <v>OK</v>
      </c>
      <c r="E36" s="58" t="str">
        <f>IF(E12+E28=NAKŁADY!E12,"OK","BŁAD")</f>
        <v>OK</v>
      </c>
      <c r="F36" s="58" t="str">
        <f>IF(F12+F28=NAKŁADY!F12,"OK","BŁAD")</f>
        <v>OK</v>
      </c>
      <c r="G36" s="58" t="str">
        <f>IF(G12+G28=NAKŁADY!G12,"OK","BŁAD")</f>
        <v>OK</v>
      </c>
      <c r="H36" s="58" t="str">
        <f>IF(H12+H28=NAKŁADY!H12,"OK","BŁAD")</f>
        <v>OK</v>
      </c>
      <c r="I36" s="58" t="str">
        <f>IF(I12+I28=NAKŁADY!I12,"OK","BŁAD")</f>
        <v>OK</v>
      </c>
      <c r="J36" s="58" t="str">
        <f>IF(J12+J28=NAKŁADY!J12,"OK","BŁAD")</f>
        <v>OK</v>
      </c>
    </row>
    <row r="38" spans="1:11" ht="15.6" x14ac:dyDescent="0.3">
      <c r="A38" s="9" t="s">
        <v>258</v>
      </c>
      <c r="E38" s="9"/>
    </row>
    <row r="39" spans="1:11" ht="15.6" x14ac:dyDescent="0.3">
      <c r="E39" s="287" t="s">
        <v>227</v>
      </c>
      <c r="F39" s="287"/>
      <c r="G39" s="287"/>
      <c r="H39" s="277" t="s">
        <v>268</v>
      </c>
      <c r="I39" s="278"/>
      <c r="J39" s="278"/>
      <c r="K39" s="279"/>
    </row>
    <row r="40" spans="1:11" ht="15.6" x14ac:dyDescent="0.25">
      <c r="A40" s="288" t="s">
        <v>120</v>
      </c>
      <c r="B40" s="289"/>
      <c r="C40" s="59">
        <f>D40-1</f>
        <v>2021</v>
      </c>
      <c r="D40" s="59">
        <f>ZAŁOŻENIA!I4-1</f>
        <v>2022</v>
      </c>
      <c r="E40" s="59" t="s">
        <v>189</v>
      </c>
      <c r="F40" s="59" t="s">
        <v>190</v>
      </c>
      <c r="G40" s="59" t="s">
        <v>191</v>
      </c>
      <c r="H40" s="280"/>
      <c r="I40" s="281"/>
      <c r="J40" s="281"/>
      <c r="K40" s="282"/>
    </row>
    <row r="41" spans="1:11" ht="21" customHeight="1" x14ac:dyDescent="0.25">
      <c r="A41" s="290" t="s">
        <v>192</v>
      </c>
      <c r="B41" s="291"/>
      <c r="C41" s="32">
        <f t="shared" ref="C41:D43" si="7">C49+C55+C61</f>
        <v>0</v>
      </c>
      <c r="D41" s="32">
        <f t="shared" si="7"/>
        <v>0</v>
      </c>
      <c r="E41" s="60" t="str">
        <f>IF(C41&lt;10,"tak","nie")</f>
        <v>tak</v>
      </c>
      <c r="F41" s="60" t="str">
        <f>IF(C41&lt;50,"tak","nie")</f>
        <v>tak</v>
      </c>
      <c r="G41" s="60" t="str">
        <f>IF(C41&lt;250,"tak","nie")</f>
        <v>tak</v>
      </c>
      <c r="H41" s="280"/>
      <c r="I41" s="281"/>
      <c r="J41" s="281"/>
      <c r="K41" s="282"/>
    </row>
    <row r="42" spans="1:11" ht="15.6" x14ac:dyDescent="0.25">
      <c r="A42" s="290" t="s">
        <v>228</v>
      </c>
      <c r="B42" s="291"/>
      <c r="C42" s="32">
        <f t="shared" si="7"/>
        <v>0</v>
      </c>
      <c r="D42" s="32">
        <f t="shared" si="7"/>
        <v>0</v>
      </c>
      <c r="E42" s="60" t="str">
        <f>IF(C42&gt;2,"nie","tak")</f>
        <v>tak</v>
      </c>
      <c r="F42" s="60" t="str">
        <f>IF(C42&gt;10,"nie","tak")</f>
        <v>tak</v>
      </c>
      <c r="G42" s="60" t="str">
        <f>IF(C42&gt;50,"nie","tak")</f>
        <v>tak</v>
      </c>
      <c r="H42" s="280"/>
      <c r="I42" s="281"/>
      <c r="J42" s="281"/>
      <c r="K42" s="282"/>
    </row>
    <row r="43" spans="1:11" ht="30" customHeight="1" x14ac:dyDescent="0.25">
      <c r="A43" s="292" t="s">
        <v>229</v>
      </c>
      <c r="B43" s="293"/>
      <c r="C43" s="32">
        <f t="shared" si="7"/>
        <v>0</v>
      </c>
      <c r="D43" s="32">
        <f t="shared" si="7"/>
        <v>0</v>
      </c>
      <c r="E43" s="60" t="str">
        <f>IF(C43&gt;2,"nie","tak")</f>
        <v>tak</v>
      </c>
      <c r="F43" s="60" t="str">
        <f>IF(C43&gt;10,"nie","tak")</f>
        <v>tak</v>
      </c>
      <c r="G43" s="60" t="str">
        <f>IF(C43&gt;43,"nie","tak")</f>
        <v>tak</v>
      </c>
      <c r="H43" s="280"/>
      <c r="I43" s="281"/>
      <c r="J43" s="281"/>
      <c r="K43" s="282"/>
    </row>
    <row r="44" spans="1:11" ht="30" hidden="1" customHeight="1" x14ac:dyDescent="0.25">
      <c r="A44" s="77"/>
      <c r="B44" s="77"/>
      <c r="C44" s="32"/>
      <c r="D44" s="32"/>
      <c r="E44" s="60" t="str">
        <f>IF(E41="tak",IF(E42="tak","tak",IF(E43="tak","tak","nie")),"nie")</f>
        <v>tak</v>
      </c>
      <c r="F44" s="60" t="str">
        <f t="shared" ref="F44:G44" si="8">IF(F41="tak",IF(F42="tak","tak",IF(F43="tak","tak","nie")),"nie")</f>
        <v>tak</v>
      </c>
      <c r="G44" s="60" t="str">
        <f t="shared" si="8"/>
        <v>tak</v>
      </c>
      <c r="H44" s="280"/>
      <c r="I44" s="281"/>
      <c r="J44" s="281"/>
      <c r="K44" s="282"/>
    </row>
    <row r="45" spans="1:11" ht="21" x14ac:dyDescent="0.25">
      <c r="A45" s="61"/>
      <c r="B45" s="61"/>
      <c r="C45" s="273" t="s">
        <v>193</v>
      </c>
      <c r="D45" s="273"/>
      <c r="E45" s="286" t="str">
        <f>IF(E44="nie",IF(F44="nie",IF(G44="nie","INNE NIŻ MŚP","ŚREDNIE"),"MAŁE"),"MIKRO")</f>
        <v>MIKRO</v>
      </c>
      <c r="F45" s="286"/>
      <c r="G45" s="286"/>
      <c r="H45" s="283"/>
      <c r="I45" s="284"/>
      <c r="J45" s="284"/>
      <c r="K45" s="285"/>
    </row>
    <row r="47" spans="1:11" ht="15.6" x14ac:dyDescent="0.3">
      <c r="A47" s="9" t="s">
        <v>259</v>
      </c>
      <c r="E47" s="24"/>
    </row>
    <row r="48" spans="1:11" ht="15.6" customHeight="1" x14ac:dyDescent="0.25">
      <c r="A48" s="273" t="s">
        <v>120</v>
      </c>
      <c r="B48" s="273"/>
      <c r="C48" s="59">
        <f>D48-1</f>
        <v>2021</v>
      </c>
      <c r="D48" s="74">
        <f>D40</f>
        <v>2022</v>
      </c>
      <c r="E48" s="277" t="s">
        <v>230</v>
      </c>
      <c r="F48" s="278"/>
      <c r="G48" s="279"/>
    </row>
    <row r="49" spans="1:7" ht="21" customHeight="1" x14ac:dyDescent="0.25">
      <c r="A49" s="294" t="s">
        <v>192</v>
      </c>
      <c r="B49" s="294"/>
      <c r="C49" s="34">
        <v>0</v>
      </c>
      <c r="D49" s="78">
        <v>0</v>
      </c>
      <c r="E49" s="280"/>
      <c r="F49" s="281"/>
      <c r="G49" s="282"/>
    </row>
    <row r="50" spans="1:7" ht="15.6" x14ac:dyDescent="0.25">
      <c r="A50" s="294" t="s">
        <v>228</v>
      </c>
      <c r="B50" s="294"/>
      <c r="C50" s="34">
        <v>0</v>
      </c>
      <c r="D50" s="78">
        <v>0</v>
      </c>
      <c r="E50" s="280"/>
      <c r="F50" s="281"/>
      <c r="G50" s="282"/>
    </row>
    <row r="51" spans="1:7" ht="30" customHeight="1" x14ac:dyDescent="0.25">
      <c r="A51" s="295" t="s">
        <v>229</v>
      </c>
      <c r="B51" s="295"/>
      <c r="C51" s="34">
        <v>0</v>
      </c>
      <c r="D51" s="78">
        <v>0</v>
      </c>
      <c r="E51" s="283"/>
      <c r="F51" s="284"/>
      <c r="G51" s="285"/>
    </row>
    <row r="52" spans="1:7" x14ac:dyDescent="0.25">
      <c r="E52" s="79"/>
      <c r="F52" s="79"/>
      <c r="G52" s="79"/>
    </row>
    <row r="53" spans="1:7" ht="15.6" x14ac:dyDescent="0.3">
      <c r="A53" s="9" t="s">
        <v>260</v>
      </c>
      <c r="E53" s="24"/>
    </row>
    <row r="54" spans="1:7" ht="15.6" x14ac:dyDescent="0.25">
      <c r="A54" s="273" t="s">
        <v>120</v>
      </c>
      <c r="B54" s="273"/>
      <c r="C54" s="59">
        <f>D54-1</f>
        <v>2021</v>
      </c>
      <c r="D54" s="59">
        <f>D40</f>
        <v>2022</v>
      </c>
      <c r="E54" s="277" t="s">
        <v>231</v>
      </c>
      <c r="F54" s="278"/>
      <c r="G54" s="279"/>
    </row>
    <row r="55" spans="1:7" ht="21" customHeight="1" x14ac:dyDescent="0.25">
      <c r="A55" s="294" t="s">
        <v>192</v>
      </c>
      <c r="B55" s="294"/>
      <c r="C55" s="34">
        <v>0</v>
      </c>
      <c r="D55" s="34">
        <v>0</v>
      </c>
      <c r="E55" s="280"/>
      <c r="F55" s="281"/>
      <c r="G55" s="282"/>
    </row>
    <row r="56" spans="1:7" ht="15.6" x14ac:dyDescent="0.25">
      <c r="A56" s="294" t="s">
        <v>228</v>
      </c>
      <c r="B56" s="294"/>
      <c r="C56" s="34">
        <v>0</v>
      </c>
      <c r="D56" s="34">
        <v>0</v>
      </c>
      <c r="E56" s="280"/>
      <c r="F56" s="281"/>
      <c r="G56" s="282"/>
    </row>
    <row r="57" spans="1:7" ht="30" customHeight="1" x14ac:dyDescent="0.25">
      <c r="A57" s="295" t="s">
        <v>229</v>
      </c>
      <c r="B57" s="295"/>
      <c r="C57" s="34">
        <v>0</v>
      </c>
      <c r="D57" s="34">
        <v>0</v>
      </c>
      <c r="E57" s="283"/>
      <c r="F57" s="284"/>
      <c r="G57" s="285"/>
    </row>
    <row r="59" spans="1:7" ht="15.6" x14ac:dyDescent="0.3">
      <c r="A59" s="9" t="s">
        <v>261</v>
      </c>
      <c r="E59" s="24"/>
    </row>
    <row r="60" spans="1:7" ht="15.6" customHeight="1" x14ac:dyDescent="0.25">
      <c r="A60" s="273" t="s">
        <v>120</v>
      </c>
      <c r="B60" s="273"/>
      <c r="C60" s="59">
        <f>D60-1</f>
        <v>2021</v>
      </c>
      <c r="D60" s="59">
        <f>D48</f>
        <v>2022</v>
      </c>
      <c r="E60" s="277" t="s">
        <v>232</v>
      </c>
      <c r="F60" s="278"/>
      <c r="G60" s="279"/>
    </row>
    <row r="61" spans="1:7" ht="21" customHeight="1" x14ac:dyDescent="0.25">
      <c r="A61" s="294" t="s">
        <v>192</v>
      </c>
      <c r="B61" s="294"/>
      <c r="C61" s="34">
        <v>0</v>
      </c>
      <c r="D61" s="34">
        <v>0</v>
      </c>
      <c r="E61" s="280"/>
      <c r="F61" s="281"/>
      <c r="G61" s="282"/>
    </row>
    <row r="62" spans="1:7" ht="15.6" x14ac:dyDescent="0.25">
      <c r="A62" s="294" t="s">
        <v>228</v>
      </c>
      <c r="B62" s="294"/>
      <c r="C62" s="34">
        <v>0</v>
      </c>
      <c r="D62" s="34">
        <v>0</v>
      </c>
      <c r="E62" s="280"/>
      <c r="F62" s="281"/>
      <c r="G62" s="282"/>
    </row>
    <row r="63" spans="1:7" ht="30" customHeight="1" x14ac:dyDescent="0.25">
      <c r="A63" s="295" t="s">
        <v>229</v>
      </c>
      <c r="B63" s="295"/>
      <c r="C63" s="34">
        <v>0</v>
      </c>
      <c r="D63" s="34">
        <v>0</v>
      </c>
      <c r="E63" s="283"/>
      <c r="F63" s="284"/>
      <c r="G63" s="285"/>
    </row>
    <row r="66" spans="1:10" ht="31.2" customHeight="1" x14ac:dyDescent="0.25">
      <c r="A66" s="296" t="s">
        <v>262</v>
      </c>
      <c r="B66" s="296"/>
      <c r="C66" s="296"/>
      <c r="D66" s="297"/>
      <c r="E66" s="298" t="s">
        <v>267</v>
      </c>
      <c r="F66" s="299"/>
      <c r="G66" s="300"/>
    </row>
    <row r="67" spans="1:10" ht="15.6" x14ac:dyDescent="0.3">
      <c r="A67" s="24"/>
      <c r="I67" s="301"/>
      <c r="J67" s="301"/>
    </row>
    <row r="68" spans="1:10" ht="15.6" x14ac:dyDescent="0.25">
      <c r="A68" s="288" t="s">
        <v>120</v>
      </c>
      <c r="B68" s="289"/>
      <c r="C68" s="59">
        <f>D40</f>
        <v>2022</v>
      </c>
      <c r="I68" s="301"/>
      <c r="J68" s="301"/>
    </row>
    <row r="69" spans="1:10" ht="27" customHeight="1" x14ac:dyDescent="0.25">
      <c r="A69" s="292" t="s">
        <v>197</v>
      </c>
      <c r="B69" s="293"/>
      <c r="C69" s="34">
        <v>0</v>
      </c>
      <c r="I69" s="301"/>
      <c r="J69" s="301"/>
    </row>
    <row r="70" spans="1:10" ht="36.450000000000003" customHeight="1" x14ac:dyDescent="0.25">
      <c r="A70" s="292" t="s">
        <v>198</v>
      </c>
      <c r="B70" s="293"/>
      <c r="C70" s="34">
        <v>0</v>
      </c>
    </row>
    <row r="71" spans="1:10" ht="15.6" customHeight="1" x14ac:dyDescent="0.25">
      <c r="A71" s="292" t="s">
        <v>199</v>
      </c>
      <c r="B71" s="293"/>
      <c r="C71" s="34">
        <v>0</v>
      </c>
    </row>
    <row r="72" spans="1:10" ht="15.6" x14ac:dyDescent="0.25">
      <c r="A72" s="290" t="s">
        <v>200</v>
      </c>
      <c r="B72" s="291"/>
      <c r="C72" s="34">
        <v>0</v>
      </c>
    </row>
    <row r="73" spans="1:10" ht="15.6" x14ac:dyDescent="0.25">
      <c r="A73" s="290" t="s">
        <v>201</v>
      </c>
      <c r="B73" s="291"/>
      <c r="C73" s="34">
        <v>0</v>
      </c>
    </row>
    <row r="74" spans="1:10" ht="35.700000000000003" customHeight="1" x14ac:dyDescent="0.25">
      <c r="A74" s="292" t="s">
        <v>202</v>
      </c>
      <c r="B74" s="293"/>
      <c r="C74" s="34">
        <v>0</v>
      </c>
    </row>
    <row r="75" spans="1:10" ht="27.45" customHeight="1" x14ac:dyDescent="0.25">
      <c r="A75" s="292" t="s">
        <v>203</v>
      </c>
      <c r="B75" s="293"/>
      <c r="C75" s="34">
        <v>0</v>
      </c>
    </row>
    <row r="76" spans="1:10" ht="15.6" customHeight="1" x14ac:dyDescent="0.25">
      <c r="A76" s="302" t="s">
        <v>204</v>
      </c>
      <c r="B76" s="302"/>
      <c r="C76" s="302"/>
      <c r="D76" s="71"/>
    </row>
    <row r="77" spans="1:10" ht="15.6" x14ac:dyDescent="0.25">
      <c r="A77" s="290" t="s">
        <v>205</v>
      </c>
      <c r="B77" s="291"/>
      <c r="C77" s="62" t="s">
        <v>7</v>
      </c>
    </row>
    <row r="78" spans="1:10" ht="15.6" x14ac:dyDescent="0.25">
      <c r="A78" s="290" t="s">
        <v>206</v>
      </c>
      <c r="B78" s="291"/>
      <c r="C78" s="62" t="str">
        <f>IF((ABS((C72-C73+C74+C75)+(C70+C69)))&gt;(0.5*(C71+C73)),"TAK","NIE")</f>
        <v>NIE</v>
      </c>
    </row>
    <row r="79" spans="1:10" ht="15.6" x14ac:dyDescent="0.25">
      <c r="A79" s="303" t="s">
        <v>214</v>
      </c>
      <c r="B79" s="304"/>
      <c r="C79" s="62" t="str">
        <f>IF(C77="tak",IF(C78="tak","TAK","NIE"),"NIE")</f>
        <v>NIE</v>
      </c>
    </row>
    <row r="80" spans="1:10" ht="15.6" x14ac:dyDescent="0.25">
      <c r="A80" s="69"/>
      <c r="B80" s="69"/>
      <c r="C80" s="70"/>
      <c r="D80" s="70"/>
    </row>
    <row r="81" spans="1:7" ht="15.6" x14ac:dyDescent="0.3">
      <c r="A81" s="305" t="s">
        <v>263</v>
      </c>
      <c r="B81" s="305"/>
      <c r="C81" s="305"/>
      <c r="D81" s="306"/>
      <c r="E81" s="307" t="s">
        <v>233</v>
      </c>
      <c r="F81" s="308"/>
      <c r="G81" s="309"/>
    </row>
    <row r="82" spans="1:7" ht="15.6" x14ac:dyDescent="0.3">
      <c r="A82" s="9"/>
    </row>
    <row r="83" spans="1:7" ht="15.6" x14ac:dyDescent="0.25">
      <c r="A83" s="288" t="s">
        <v>120</v>
      </c>
      <c r="B83" s="289"/>
      <c r="C83" s="59">
        <f>D40</f>
        <v>2022</v>
      </c>
    </row>
    <row r="84" spans="1:7" ht="15.6" x14ac:dyDescent="0.25">
      <c r="A84" s="292" t="s">
        <v>197</v>
      </c>
      <c r="B84" s="293"/>
      <c r="C84" s="34">
        <v>0</v>
      </c>
    </row>
    <row r="85" spans="1:7" ht="97.95" customHeight="1" x14ac:dyDescent="0.25">
      <c r="A85" s="292" t="s">
        <v>216</v>
      </c>
      <c r="B85" s="293"/>
      <c r="C85" s="34">
        <v>0</v>
      </c>
    </row>
    <row r="86" spans="1:7" ht="44.4" customHeight="1" x14ac:dyDescent="0.25">
      <c r="A86" s="292" t="s">
        <v>215</v>
      </c>
      <c r="B86" s="293"/>
      <c r="C86" s="34">
        <v>0</v>
      </c>
    </row>
    <row r="87" spans="1:7" ht="15.6" x14ac:dyDescent="0.25">
      <c r="A87" s="302" t="s">
        <v>204</v>
      </c>
      <c r="B87" s="302"/>
      <c r="C87" s="302"/>
      <c r="D87" s="71"/>
    </row>
    <row r="88" spans="1:7" ht="15.6" x14ac:dyDescent="0.25">
      <c r="A88" s="303" t="s">
        <v>214</v>
      </c>
      <c r="B88" s="304"/>
      <c r="C88" s="62" t="str">
        <f>IF((C84+C85)&gt;C86,"tak","NIE")</f>
        <v>NIE</v>
      </c>
    </row>
    <row r="89" spans="1:7" ht="15.6" x14ac:dyDescent="0.25">
      <c r="A89" s="69"/>
      <c r="B89" s="69"/>
      <c r="C89" s="70"/>
      <c r="D89" s="70"/>
    </row>
    <row r="90" spans="1:7" ht="15.6" x14ac:dyDescent="0.25">
      <c r="A90" s="69"/>
      <c r="B90" s="69"/>
      <c r="C90" s="70"/>
      <c r="D90" s="70"/>
    </row>
    <row r="91" spans="1:7" ht="15.6" x14ac:dyDescent="0.3">
      <c r="A91" s="305" t="s">
        <v>264</v>
      </c>
      <c r="B91" s="305"/>
      <c r="C91" s="305"/>
      <c r="D91" s="306"/>
      <c r="E91" s="307" t="s">
        <v>234</v>
      </c>
      <c r="F91" s="308"/>
      <c r="G91" s="309"/>
    </row>
    <row r="92" spans="1:7" x14ac:dyDescent="0.25">
      <c r="E92" s="302" t="s">
        <v>188</v>
      </c>
    </row>
    <row r="93" spans="1:7" ht="15.6" x14ac:dyDescent="0.25">
      <c r="A93" s="288" t="s">
        <v>120</v>
      </c>
      <c r="B93" s="289"/>
      <c r="C93" s="59">
        <f>D93-1</f>
        <v>2021</v>
      </c>
      <c r="D93" s="59">
        <f>D40</f>
        <v>2022</v>
      </c>
      <c r="E93" s="302"/>
    </row>
    <row r="94" spans="1:7" ht="45.6" customHeight="1" x14ac:dyDescent="0.25">
      <c r="A94" s="292" t="s">
        <v>194</v>
      </c>
      <c r="B94" s="293"/>
      <c r="C94" s="34">
        <v>0</v>
      </c>
      <c r="D94" s="34">
        <v>0</v>
      </c>
      <c r="E94" s="72" t="str">
        <f>IF(D94&lt;7.5,"NIE",IF(C94&lt;7.5,"NIE","TAK"))</f>
        <v>NIE</v>
      </c>
    </row>
    <row r="95" spans="1:7" ht="15.6" x14ac:dyDescent="0.25">
      <c r="A95" s="290" t="s">
        <v>195</v>
      </c>
      <c r="B95" s="291"/>
      <c r="C95" s="34">
        <v>0</v>
      </c>
      <c r="D95" s="34">
        <v>0</v>
      </c>
      <c r="E95" s="310" t="e">
        <f>IF(D95/D96&gt;1,"NIE",IF(C95/C96&gt;1,"NIE","TAK"))</f>
        <v>#DIV/0!</v>
      </c>
    </row>
    <row r="96" spans="1:7" ht="15.6" x14ac:dyDescent="0.25">
      <c r="A96" s="290" t="s">
        <v>196</v>
      </c>
      <c r="B96" s="291"/>
      <c r="C96" s="34">
        <v>0</v>
      </c>
      <c r="D96" s="34">
        <v>0</v>
      </c>
      <c r="E96" s="311"/>
    </row>
  </sheetData>
  <mergeCells count="82">
    <mergeCell ref="E91:G91"/>
    <mergeCell ref="E92:E93"/>
    <mergeCell ref="A93:B93"/>
    <mergeCell ref="A94:B94"/>
    <mergeCell ref="A95:B95"/>
    <mergeCell ref="E95:E96"/>
    <mergeCell ref="A96:B96"/>
    <mergeCell ref="A85:B85"/>
    <mergeCell ref="A86:B86"/>
    <mergeCell ref="A87:C87"/>
    <mergeCell ref="A88:B88"/>
    <mergeCell ref="A91:D91"/>
    <mergeCell ref="A79:B79"/>
    <mergeCell ref="A81:D81"/>
    <mergeCell ref="E81:G81"/>
    <mergeCell ref="A83:B83"/>
    <mergeCell ref="A84:B84"/>
    <mergeCell ref="A71:B71"/>
    <mergeCell ref="A72:B72"/>
    <mergeCell ref="A76:C76"/>
    <mergeCell ref="A77:B77"/>
    <mergeCell ref="A78:B78"/>
    <mergeCell ref="A73:B73"/>
    <mergeCell ref="A74:B74"/>
    <mergeCell ref="A75:B75"/>
    <mergeCell ref="A66:D66"/>
    <mergeCell ref="E66:G66"/>
    <mergeCell ref="I67:J69"/>
    <mergeCell ref="A69:B69"/>
    <mergeCell ref="A70:B70"/>
    <mergeCell ref="A68:B68"/>
    <mergeCell ref="E54:G57"/>
    <mergeCell ref="A56:B56"/>
    <mergeCell ref="A60:B60"/>
    <mergeCell ref="E60:G63"/>
    <mergeCell ref="A61:B61"/>
    <mergeCell ref="A62:B62"/>
    <mergeCell ref="A63:B63"/>
    <mergeCell ref="A55:B55"/>
    <mergeCell ref="A57:B57"/>
    <mergeCell ref="H39:K45"/>
    <mergeCell ref="C45:D45"/>
    <mergeCell ref="E45:G45"/>
    <mergeCell ref="E48:G51"/>
    <mergeCell ref="A15:B15"/>
    <mergeCell ref="A33:B33"/>
    <mergeCell ref="A34:B34"/>
    <mergeCell ref="E39:G39"/>
    <mergeCell ref="A40:B40"/>
    <mergeCell ref="A41:B41"/>
    <mergeCell ref="A42:B42"/>
    <mergeCell ref="A43:B43"/>
    <mergeCell ref="A48:B48"/>
    <mergeCell ref="A49:B49"/>
    <mergeCell ref="A50:B50"/>
    <mergeCell ref="A51:B51"/>
    <mergeCell ref="A1:K1"/>
    <mergeCell ref="A2:K2"/>
    <mergeCell ref="A6:B6"/>
    <mergeCell ref="A7:B7"/>
    <mergeCell ref="A8:B8"/>
    <mergeCell ref="A9:B9"/>
    <mergeCell ref="A10:B10"/>
    <mergeCell ref="A11:B11"/>
    <mergeCell ref="A12:B12"/>
    <mergeCell ref="A13:B13"/>
    <mergeCell ref="A14:B14"/>
    <mergeCell ref="A30:B30"/>
    <mergeCell ref="A16:B16"/>
    <mergeCell ref="A54:B54"/>
    <mergeCell ref="A17:B17"/>
    <mergeCell ref="A18:B18"/>
    <mergeCell ref="A22:B22"/>
    <mergeCell ref="A23:B23"/>
    <mergeCell ref="A24:B24"/>
    <mergeCell ref="A25:B25"/>
    <mergeCell ref="A26:B26"/>
    <mergeCell ref="A27:B27"/>
    <mergeCell ref="A28:B28"/>
    <mergeCell ref="A29:B29"/>
    <mergeCell ref="A31:B31"/>
    <mergeCell ref="A32:B3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6 L o z V w v T B B y j A A A A 9 g A A A B I A H A B D b 2 5 m a W c v U G F j a 2 F n Z S 5 4 b W w g o h g A K K A U A A A A A A A A A A A A A A A A A A A A A A A A A A A A h Y 8 x D o I w G I W v Q r r T l r o Y 8 l M G V 0 h I T I x r U y o 0 l k J o s d z N w S N 5 B T G K u j m + 7 3 3 D e / f r D f K 5 M 9 F F j U 7 3 N k M J p i h S V v a 1 t k 2 G J n + K t y j n U A l 5 F o 2 K F t m 6 d H Z 1 h l r v h 5 S Q E A I O G 9 y P D W G U J u R Y F n v Z q k 6 g j 6 z / y 7 G 2 z g s r F e J w e I 3 h D C e M Y s Y Y p k B W C K W 2 X 4 E t e 5 / t D 4 T d Z P w 0 K j 6 Y u C q A r B H I + w N / A F B L A w Q U A A I A C A D o u j N 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6 L o z V y i K R 7 g O A A A A E Q A A A B M A H A B G b 3 J t d W x h c y 9 T Z W N 0 a W 9 u M S 5 t I K I Y A C i g F A A A A A A A A A A A A A A A A A A A A A A A A A A A A C t O T S 7 J z M 9 T C I b Q h t Y A U E s B A i 0 A F A A C A A g A 6 L o z V w v T B B y j A A A A 9 g A A A B I A A A A A A A A A A A A A A A A A A A A A A E N v b m Z p Z y 9 Q Y W N r Y W d l L n h t b F B L A Q I t A B Q A A g A I A O i 6 M 1 c P y u m r p A A A A O k A A A A T A A A A A A A A A A A A A A A A A O 8 A A A B b Q 2 9 u d G V u d F 9 U e X B l c 1 0 u e G 1 s U E s B A i 0 A F A A C A A g A 6 L o z V 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F q W 3 I X 2 8 k 9 E k 5 W 4 S 0 f F M s w A A A A A A g A A A A A A E G Y A A A A B A A A g A A A A d H t 2 B t p L f d 5 6 V o t H o P 2 P + 4 0 3 u m l x 3 E Q L / r B r t E i Q h f g A A A A A D o A A A A A C A A A g A A A A x q S D q J I A h I 3 c X X q 6 H 6 j 2 g h u 7 A 3 s W y S k r w 2 i E H 7 p u E H J Q A A A A / m P R F R 6 Q x 2 5 u 3 U C i b D G z K w l R 4 g 5 4 b p H V 0 9 n 1 M 9 i I F / Z M y I 1 P o W 6 / n u 6 h B Y k m 8 s H / P r 8 w j O 4 3 U K S + k t O 8 7 I e s D q X 1 H P i u k i k x y R 8 7 d 7 L l T Q J A A A A A y E 3 3 r x a 9 z u F 6 z a j 8 6 p 9 U E + N 7 3 H s T T 2 4 T p v Z 8 Q S j x g C g / i S q 7 1 v w R r A U J q E G k G l 6 d L 9 L P g E t w O w 5 y c k 9 U t + k z T g = = < / D a t a M a s h u p > 
</file>

<file path=customXml/itemProps1.xml><?xml version="1.0" encoding="utf-8"?>
<ds:datastoreItem xmlns:ds="http://schemas.openxmlformats.org/officeDocument/2006/customXml" ds:itemID="{5FEBD403-0483-4D89-8818-8AFA1C7D73E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1</vt:i4>
      </vt:variant>
    </vt:vector>
  </HeadingPairs>
  <TitlesOfParts>
    <vt:vector size="9" baseType="lpstr">
      <vt:lpstr>GŁÓWNA</vt:lpstr>
      <vt:lpstr>ZAŁOŻENIA</vt:lpstr>
      <vt:lpstr>NAKŁADY</vt:lpstr>
      <vt:lpstr>PRZEPŁYWY</vt:lpstr>
      <vt:lpstr>EFEKTYWNOŚĆ</vt:lpstr>
      <vt:lpstr>TRWAŁOŚĆ</vt:lpstr>
      <vt:lpstr>ANALIZA EKONOMICZNA</vt:lpstr>
      <vt:lpstr>POMOC PUBLICZNA</vt:lpstr>
      <vt:lpstr>GŁÓWNA!Obszar_wydruku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Marcin Cichowicz</dc:creator>
  <cp:lastModifiedBy>Ewelina Woźniak</cp:lastModifiedBy>
  <cp:lastPrinted>2024-09-16T11:34:37Z</cp:lastPrinted>
  <dcterms:created xsi:type="dcterms:W3CDTF">2023-08-03T04:36:27Z</dcterms:created>
  <dcterms:modified xsi:type="dcterms:W3CDTF">2025-07-22T12:11:59Z</dcterms:modified>
</cp:coreProperties>
</file>